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a_delovni_zvezek" defaultThemeVersion="124226"/>
  <bookViews>
    <workbookView xWindow="0" yWindow="0" windowWidth="11490" windowHeight="6645" tabRatio="948" activeTab="1"/>
  </bookViews>
  <sheets>
    <sheet name="Navodila" sheetId="24" r:id="rId1"/>
    <sheet name="Kolesarske povezave" sheetId="21" r:id="rId2"/>
    <sheet name="Sistem izposoje javnih koles" sheetId="23" r:id="rId3"/>
  </sheets>
  <definedNames>
    <definedName name="Izbiradane" localSheetId="1">'Kolesarske povezave'!#REF!</definedName>
    <definedName name="Izbiradane">#REF!</definedName>
    <definedName name="_xlnm.Print_Area" localSheetId="1">'Kolesarske povezave'!$A$1:$G$67</definedName>
    <definedName name="_xlnm.Print_Area" localSheetId="2">'Sistem izposoje javnih koles'!$A$1:$G$36</definedName>
  </definedNames>
  <calcPr calcId="162913"/>
</workbook>
</file>

<file path=xl/calcChain.xml><?xml version="1.0" encoding="utf-8"?>
<calcChain xmlns="http://schemas.openxmlformats.org/spreadsheetml/2006/main">
  <c r="E39" i="21" l="1"/>
  <c r="F39" i="21" s="1"/>
  <c r="G39" i="21" s="1"/>
  <c r="E16" i="23" l="1"/>
  <c r="F16" i="23" l="1"/>
  <c r="E15" i="23"/>
  <c r="E41" i="21"/>
  <c r="G16" i="23" l="1"/>
  <c r="F15" i="23"/>
  <c r="G15" i="23" s="1"/>
  <c r="F41" i="21"/>
  <c r="G41" i="21" s="1"/>
  <c r="E48" i="21" l="1"/>
  <c r="F48" i="21" s="1"/>
  <c r="G48" i="21" s="1"/>
  <c r="E47" i="21"/>
  <c r="E45" i="21"/>
  <c r="E44" i="21"/>
  <c r="E42" i="21"/>
  <c r="E40" i="21"/>
  <c r="E50" i="21"/>
  <c r="E55" i="21" l="1"/>
  <c r="F47" i="21"/>
  <c r="E56" i="21"/>
  <c r="F40" i="21"/>
  <c r="G40" i="21" s="1"/>
  <c r="E49" i="21"/>
  <c r="F50" i="21"/>
  <c r="F49" i="21" s="1"/>
  <c r="E46" i="21"/>
  <c r="F45" i="21"/>
  <c r="G45" i="21" s="1"/>
  <c r="E43" i="21"/>
  <c r="F44" i="21"/>
  <c r="F42" i="21"/>
  <c r="F56" i="21" l="1"/>
  <c r="G47" i="21"/>
  <c r="G46" i="21" s="1"/>
  <c r="F46" i="21"/>
  <c r="G42" i="21"/>
  <c r="G55" i="21" s="1"/>
  <c r="F55" i="21"/>
  <c r="G50" i="21"/>
  <c r="G49" i="21" s="1"/>
  <c r="F43" i="21"/>
  <c r="G44" i="21"/>
  <c r="G43" i="21" s="1"/>
  <c r="G56" i="21" l="1"/>
  <c r="B12" i="21"/>
  <c r="H11" i="21" l="1"/>
  <c r="E14" i="23" l="1"/>
  <c r="E23" i="23" s="1"/>
  <c r="E17" i="23"/>
  <c r="F17" i="23" s="1"/>
  <c r="E20" i="23"/>
  <c r="E19" i="23"/>
  <c r="E24" i="23" s="1"/>
  <c r="E25" i="23" l="1"/>
  <c r="E37" i="21"/>
  <c r="E36" i="21"/>
  <c r="E53" i="21" l="1"/>
  <c r="F51" i="21" s="1"/>
  <c r="E52" i="21"/>
  <c r="E38" i="21"/>
  <c r="G17" i="23" l="1"/>
  <c r="B100" i="21" l="1"/>
  <c r="B96" i="21"/>
  <c r="C96" i="21" s="1"/>
  <c r="B95" i="21"/>
  <c r="B94" i="21"/>
  <c r="B93" i="21"/>
  <c r="B99" i="21" s="1"/>
  <c r="B92" i="21"/>
  <c r="B98" i="21" s="1"/>
  <c r="C98" i="21" s="1"/>
  <c r="B91" i="21"/>
  <c r="B97" i="21" s="1"/>
  <c r="F19" i="23" l="1"/>
  <c r="E13" i="23"/>
  <c r="E22" i="23" s="1"/>
  <c r="C100" i="21"/>
  <c r="C95" i="21"/>
  <c r="C94" i="21"/>
  <c r="C99" i="21"/>
  <c r="C91" i="21"/>
  <c r="F38" i="21"/>
  <c r="G38" i="21" s="1"/>
  <c r="F36" i="21"/>
  <c r="E35" i="21"/>
  <c r="E34" i="21"/>
  <c r="E33" i="21"/>
  <c r="E32" i="21"/>
  <c r="E31" i="21"/>
  <c r="F31" i="21" s="1"/>
  <c r="E30" i="21"/>
  <c r="E29" i="21"/>
  <c r="E28" i="21"/>
  <c r="E27" i="21"/>
  <c r="E26" i="21"/>
  <c r="F34" i="21" l="1"/>
  <c r="F26" i="21"/>
  <c r="E54" i="21"/>
  <c r="G19" i="23"/>
  <c r="G24" i="23" s="1"/>
  <c r="F24" i="23"/>
  <c r="F13" i="23"/>
  <c r="F22" i="23" s="1"/>
  <c r="E12" i="23"/>
  <c r="E21" i="23"/>
  <c r="E25" i="21"/>
  <c r="E18" i="23"/>
  <c r="F30" i="21"/>
  <c r="G30" i="21" s="1"/>
  <c r="C92" i="21"/>
  <c r="F27" i="21" s="1"/>
  <c r="G27" i="21" s="1"/>
  <c r="F33" i="21"/>
  <c r="G33" i="21" s="1"/>
  <c r="C97" i="21"/>
  <c r="F32" i="21" s="1"/>
  <c r="G31" i="21"/>
  <c r="F35" i="21"/>
  <c r="F29" i="21"/>
  <c r="G29" i="21" s="1"/>
  <c r="F20" i="23"/>
  <c r="F14" i="23"/>
  <c r="F23" i="23" s="1"/>
  <c r="G36" i="21"/>
  <c r="C93" i="21"/>
  <c r="F28" i="21" s="1"/>
  <c r="F37" i="21"/>
  <c r="E51" i="21"/>
  <c r="G34" i="21" l="1"/>
  <c r="G20" i="23"/>
  <c r="G25" i="23" s="1"/>
  <c r="F25" i="23"/>
  <c r="F12" i="23"/>
  <c r="F21" i="23"/>
  <c r="G26" i="23"/>
  <c r="F25" i="21"/>
  <c r="G35" i="21"/>
  <c r="G26" i="21"/>
  <c r="G32" i="21"/>
  <c r="G13" i="23"/>
  <c r="G22" i="23" s="1"/>
  <c r="G28" i="21"/>
  <c r="G14" i="23"/>
  <c r="G23" i="23" s="1"/>
  <c r="F18" i="23"/>
  <c r="G37" i="21"/>
  <c r="G27" i="23" l="1"/>
  <c r="G21" i="23"/>
  <c r="G12" i="23"/>
  <c r="G25" i="21"/>
  <c r="G18" i="23"/>
  <c r="G51" i="21" l="1"/>
  <c r="F53" i="21"/>
  <c r="F52" i="21"/>
  <c r="F54" i="21" l="1"/>
  <c r="G53" i="21"/>
  <c r="G57" i="21"/>
  <c r="G52" i="21"/>
  <c r="G54" i="21" l="1"/>
  <c r="G58" i="21"/>
</calcChain>
</file>

<file path=xl/comments1.xml><?xml version="1.0" encoding="utf-8"?>
<comments xmlns="http://schemas.openxmlformats.org/spreadsheetml/2006/main">
  <authors>
    <author>Gregor Steklačič</author>
  </authors>
  <commentList>
    <comment ref="B12" authorId="0">
      <text>
        <r>
          <rPr>
            <sz val="9"/>
            <color indexed="81"/>
            <rFont val="Tahoma"/>
            <family val="2"/>
            <charset val="238"/>
          </rPr>
          <t xml:space="preserve">
Razdalja je izračunana iz dolžin posameznih vrst ločene kolesarske infrastukture.</t>
        </r>
      </text>
    </comment>
    <comment ref="D58" authorId="0">
      <text>
        <r>
          <rPr>
            <sz val="9"/>
            <color indexed="81"/>
            <rFont val="Tahoma"/>
            <family val="2"/>
            <charset val="238"/>
          </rPr>
          <t xml:space="preserve">
To so tisti upravičeni stroški, ki presegajo omejitve. </t>
        </r>
      </text>
    </comment>
  </commentList>
</comments>
</file>

<file path=xl/comments2.xml><?xml version="1.0" encoding="utf-8"?>
<comments xmlns="http://schemas.openxmlformats.org/spreadsheetml/2006/main">
  <authors>
    <author>Gregor Steklačič</author>
  </authors>
  <commentList>
    <comment ref="C13" authorId="0">
      <text>
        <r>
          <rPr>
            <sz val="9"/>
            <color indexed="81"/>
            <rFont val="Segoe UI"/>
            <family val="2"/>
            <charset val="238"/>
          </rPr>
          <t xml:space="preserve">Minimalno število postaj je 4. </t>
        </r>
      </text>
    </comment>
    <comment ref="D27" authorId="0">
      <text>
        <r>
          <rPr>
            <sz val="9"/>
            <color indexed="81"/>
            <rFont val="Tahoma"/>
            <family val="2"/>
            <charset val="238"/>
          </rPr>
          <t xml:space="preserve">To so tisti upravičeni stroški, ki presegajo omejitve. </t>
        </r>
      </text>
    </comment>
  </commentList>
</comments>
</file>

<file path=xl/sharedStrings.xml><?xml version="1.0" encoding="utf-8"?>
<sst xmlns="http://schemas.openxmlformats.org/spreadsheetml/2006/main" count="183" uniqueCount="130">
  <si>
    <t xml:space="preserve">Naziv ukrepa: </t>
  </si>
  <si>
    <t>Naziv vlagatelja:</t>
  </si>
  <si>
    <t>Ime in priimek odgovorne osebe vlagatelja:</t>
  </si>
  <si>
    <t xml:space="preserve">Izjava o resničnosti: </t>
  </si>
  <si>
    <t xml:space="preserve">Spodaj podpisani/a izjavljam, da so navedeni podatki resnični in preverljivi. </t>
  </si>
  <si>
    <t xml:space="preserve">Odgovorna oseba: </t>
  </si>
  <si>
    <t>žig</t>
  </si>
  <si>
    <t>m</t>
  </si>
  <si>
    <t>kom</t>
  </si>
  <si>
    <t>m2</t>
  </si>
  <si>
    <t xml:space="preserve">Optimalna razdalja povezave: </t>
  </si>
  <si>
    <t xml:space="preserve">Razdalja predlagane trase povezave: </t>
  </si>
  <si>
    <t>Vrsta ločene kolesarske povezave:</t>
  </si>
  <si>
    <t>Dolžina odseka (m)</t>
  </si>
  <si>
    <t>Povprečna širina na odseku  (m)</t>
  </si>
  <si>
    <t>kolesarska pot</t>
  </si>
  <si>
    <t>kolesarska steza</t>
  </si>
  <si>
    <t>kolesarski pas</t>
  </si>
  <si>
    <t>pomožni kolesarski pas</t>
  </si>
  <si>
    <t>pas za kolesarje na pločniku</t>
  </si>
  <si>
    <t>hitra kolesarska pot</t>
  </si>
  <si>
    <t>kolesarska ulica</t>
  </si>
  <si>
    <t>ni vezano na širino</t>
  </si>
  <si>
    <t>druge vrste kolesarskih povezav</t>
  </si>
  <si>
    <t>Enota</t>
  </si>
  <si>
    <t>Količina</t>
  </si>
  <si>
    <t>Kolesarska pot - novogradnja</t>
  </si>
  <si>
    <t>m1</t>
  </si>
  <si>
    <t>Kolesarska steza - novogradnja</t>
  </si>
  <si>
    <t>Kolesarski pas - novogradnja</t>
  </si>
  <si>
    <t>Pas za kolesarje na pločniku - novogradnja</t>
  </si>
  <si>
    <t>Rekonstrukcija kolesarske poti</t>
  </si>
  <si>
    <t>Rekonstrukcija kolesarske steze</t>
  </si>
  <si>
    <t>Rekonstrukcija kolesarskega pasu</t>
  </si>
  <si>
    <t>Hitra kolesarska pot - novogradnja</t>
  </si>
  <si>
    <t>Kolesarska ulica - vzpostavitev</t>
  </si>
  <si>
    <t>SKUPAJ</t>
  </si>
  <si>
    <t xml:space="preserve">Povezanost: </t>
  </si>
  <si>
    <t xml:space="preserve">1. različna funkcijska območja mesta (npr. stanovanjska soseska – poslovno-gospodarske cone – središče mesta – stanovanjska soseska) = 100%                                                                                                         </t>
  </si>
  <si>
    <t xml:space="preserve">2. enaka funkcijska območja mesta (stanovanjska soseska – stanovanjska soseska, poslovno-gospodarska cona – poslovno-gospodarska cona) = 30%                                                                                                     </t>
  </si>
  <si>
    <t xml:space="preserve">3. ne povezuje različnih območij mesta = 10%                                              </t>
  </si>
  <si>
    <t>optimum</t>
  </si>
  <si>
    <t>minimum</t>
  </si>
  <si>
    <t>Kolesarska pot</t>
  </si>
  <si>
    <t>Kolesarski pas</t>
  </si>
  <si>
    <t>Pomožni kolesarski pas</t>
  </si>
  <si>
    <t>Pas za kolesarje na pločniku</t>
  </si>
  <si>
    <t xml:space="preserve">Hitra kolesarska pot </t>
  </si>
  <si>
    <t>Kolesarska ulica</t>
  </si>
  <si>
    <t>DA</t>
  </si>
  <si>
    <t>Prometni pas, namenjen mešanemu prometu (sharrow)</t>
  </si>
  <si>
    <t>NE</t>
  </si>
  <si>
    <t>Finančne omejitve po tekočem metru</t>
  </si>
  <si>
    <t>Omejitev  (neto)</t>
  </si>
  <si>
    <t>Izračun glede na povprečno širino</t>
  </si>
  <si>
    <t>Kolesarski pas - zaris na cesti</t>
  </si>
  <si>
    <t>Pas za kolesarje na pločniku - zaris črte</t>
  </si>
  <si>
    <t>ni omejitve širine</t>
  </si>
  <si>
    <t>Omejitve</t>
  </si>
  <si>
    <t>Neto</t>
  </si>
  <si>
    <t xml:space="preserve">Postaja </t>
  </si>
  <si>
    <t>Kolo</t>
  </si>
  <si>
    <t>Nadzorni sistem</t>
  </si>
  <si>
    <t>Datum:  ______________________</t>
  </si>
  <si>
    <t>Kraj:  ________________________</t>
  </si>
  <si>
    <t>Vrste stroškov</t>
  </si>
  <si>
    <t>skupna cena iz popisa del</t>
  </si>
  <si>
    <t>Gradnja nepremičnin</t>
  </si>
  <si>
    <t>Načrtovani strošek</t>
  </si>
  <si>
    <t>Načrtovovani strošek na enoto  (neto)</t>
  </si>
  <si>
    <t xml:space="preserve">Izračun upošteva omejitve iz razpisne dokumentacije za določitev višine upravičenih stroškov ukrepa. </t>
  </si>
  <si>
    <t>Naziv naložbe:</t>
  </si>
  <si>
    <t>Gradnja kolesarskih povezav</t>
  </si>
  <si>
    <t>Ostali priznani stroški glede na odgovore na vprašanja</t>
  </si>
  <si>
    <t>Premostitveni in izvennivojski objekti le za aktivne oblike mobilnosti</t>
  </si>
  <si>
    <t>Gradnja vzporedne infrastrukture za pešce</t>
  </si>
  <si>
    <t xml:space="preserve">PARAMETRI ZA IZRAČUN OMEJITEV: </t>
  </si>
  <si>
    <t>Električnino kolo</t>
  </si>
  <si>
    <t xml:space="preserve">Opis ukrepa: </t>
  </si>
  <si>
    <t>Navodila za izpolnjevanje obrazca:</t>
  </si>
  <si>
    <t xml:space="preserve"> - izpolnite vsa polja označena z zeleno</t>
  </si>
  <si>
    <t xml:space="preserve">Po potrebi izpolnite zavihek Kolesarske povezave in/ali Sistem izposoje koles. </t>
  </si>
  <si>
    <t>Nepriznani stroški, ki presegajo omejitev JP - občina</t>
  </si>
  <si>
    <t>Ostali priznani stroški</t>
  </si>
  <si>
    <t xml:space="preserve">Izračun upošteva omejitve iz dokumentacije javnega poziva za določitev višine priznanih stroškov ukrepa. </t>
  </si>
  <si>
    <t xml:space="preserve">Nepriznani strošek </t>
  </si>
  <si>
    <t xml:space="preserve">Nepriznan strošek </t>
  </si>
  <si>
    <t xml:space="preserve">Vpišite dolžino in povprečno širino posamezne vrste povezave. Vpisuje se skupno dolžino povezave v obe smeri (razen za kolesarsko pot in kolesarsko ulico), za širino pa se uporabi povprečna širina v eno smer. V desnem stolpcu so trenutno zapisane minimalne širine po Pravilniku o kolesarskih površinah oz. smernicah. </t>
  </si>
  <si>
    <t>Finančne omejitve gradnje pločnika na m2</t>
  </si>
  <si>
    <t xml:space="preserve">Priznan        strošek </t>
  </si>
  <si>
    <t>Klicni center</t>
  </si>
  <si>
    <t>število</t>
  </si>
  <si>
    <t>1.1. Zasaditev dreves in zelene površine</t>
  </si>
  <si>
    <t xml:space="preserve">SKUPAJ 1.1. </t>
  </si>
  <si>
    <t xml:space="preserve">SKUPAJ 1.3. </t>
  </si>
  <si>
    <t xml:space="preserve">SKUPAJ 1.4. </t>
  </si>
  <si>
    <t>1.1. Gradnja / postavitev postaj za sistem izposoje javnih koles</t>
  </si>
  <si>
    <t>1.3. Nakup koles</t>
  </si>
  <si>
    <t>1.3. Nakup električnih koles</t>
  </si>
  <si>
    <t>1.4. Programska oprema za upravljanje sistema izposoje javnih koles</t>
  </si>
  <si>
    <t>7. Stroški zagotavljanja klicnega centra (delovanje 24/7) za 1 leto</t>
  </si>
  <si>
    <t>SKUPAJ 7.</t>
  </si>
  <si>
    <t>1. 4. Ostali morebitno priznani stroški glede na odgovore na vprašanja</t>
  </si>
  <si>
    <t>7. Ostali morebitno priznani stroški glede na odgovore na vprašanja</t>
  </si>
  <si>
    <t>1.1. Kolesarska steza - novogradnja</t>
  </si>
  <si>
    <t>1.1. Kolesarska pot - novogradnja</t>
  </si>
  <si>
    <t>1.1. Kolesarski pas - novogradnja</t>
  </si>
  <si>
    <t>1.1. Kolesarski pas - zaris na cest</t>
  </si>
  <si>
    <t>1.1. Pas za kolesarje na pločniku - zaris črt</t>
  </si>
  <si>
    <t>1.1. Pas za kolesarje na pločniku - novogradnja</t>
  </si>
  <si>
    <t>1.1. Rekonstrukcija kolesarske poti</t>
  </si>
  <si>
    <t>1.1. Rekonstrukcija kolesarske steze</t>
  </si>
  <si>
    <t>1.1. Rekonstrukcija kolesarskega pasu</t>
  </si>
  <si>
    <t>1.1. Hitra kolesarska pot - novogradnja</t>
  </si>
  <si>
    <t>1.1. Kolesarska ulica - vzpostavitev</t>
  </si>
  <si>
    <t>1.1. Prometni pas, namenjen mešanemu prometu (sharrow) - stroški prometne signalizacije</t>
  </si>
  <si>
    <t>1.1. Naprave in ukrepi za umirjanje prometa</t>
  </si>
  <si>
    <t>1.1. Prometna signalizacija</t>
  </si>
  <si>
    <t>1.1. Parkirišča za kolesa</t>
  </si>
  <si>
    <t>1.1. Pločnik - gradnja</t>
  </si>
  <si>
    <t>1.1. Gradnja javne razsvetljave</t>
  </si>
  <si>
    <t>1.1. Prestavitev komunalne infrastrukture</t>
  </si>
  <si>
    <t>1.3. Urbana oprema - vpišite skupen znesek iz popisa del</t>
  </si>
  <si>
    <t>1.1. Ločeno navedite opis posameznega objekta</t>
  </si>
  <si>
    <t>1.3. Ločeno navedite opis posameznega objekta</t>
  </si>
  <si>
    <t>OSTALI PRIZNANI STROŠKI</t>
  </si>
  <si>
    <t>Izračun dejanskih priznanih stroškov glede na omejitve javnega poziva</t>
  </si>
  <si>
    <t>Skupaj dejanski priznani stroški do sofinanciranja</t>
  </si>
  <si>
    <r>
      <t xml:space="preserve">Gradnja ostale komunalne in cestne infrastrukture   </t>
    </r>
    <r>
      <rPr>
        <sz val="10"/>
        <color theme="1"/>
        <rFont val="Calibri"/>
        <family val="2"/>
        <charset val="238"/>
        <scheme val="minor"/>
      </rPr>
      <t>max 30 % investicije v kolesarsko infrastrukturo ukrepa</t>
    </r>
  </si>
  <si>
    <t xml:space="preserve">Priznan strošek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</si>
</sst>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0.000"/>
    <numFmt numFmtId="165" formatCode="0.0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10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3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5" borderId="19" xfId="0" applyFill="1" applyBorder="1"/>
    <xf numFmtId="0" fontId="0" fillId="5" borderId="20" xfId="0" applyFill="1" applyBorder="1"/>
    <xf numFmtId="0" fontId="2" fillId="0" borderId="14" xfId="0" applyFont="1" applyFill="1" applyBorder="1" applyAlignment="1">
      <alignment horizontal="left" vertical="center" wrapText="1" indent="4"/>
    </xf>
    <xf numFmtId="3" fontId="3" fillId="4" borderId="1" xfId="0" applyNumberFormat="1" applyFont="1" applyFill="1" applyBorder="1" applyAlignment="1" applyProtection="1">
      <alignment vertical="center"/>
      <protection locked="0"/>
    </xf>
    <xf numFmtId="0" fontId="3" fillId="0" borderId="15" xfId="0" applyFont="1" applyBorder="1" applyAlignment="1">
      <alignment vertical="center"/>
    </xf>
    <xf numFmtId="164" fontId="0" fillId="0" borderId="0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ill="1" applyBorder="1"/>
    <xf numFmtId="0" fontId="2" fillId="0" borderId="0" xfId="0" applyFont="1" applyFill="1" applyBorder="1" applyAlignment="1">
      <alignment horizontal="left" vertical="center" wrapText="1" indent="4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5" borderId="18" xfId="0" applyFont="1" applyFill="1" applyBorder="1" applyAlignment="1">
      <alignment horizontal="left" vertical="center" wrapText="1" indent="4"/>
    </xf>
    <xf numFmtId="0" fontId="12" fillId="0" borderId="1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right" vertical="center" wrapText="1" indent="1"/>
    </xf>
    <xf numFmtId="0" fontId="0" fillId="0" borderId="0" xfId="0" applyAlignment="1">
      <alignment wrapText="1"/>
    </xf>
    <xf numFmtId="9" fontId="0" fillId="0" borderId="0" xfId="1" applyFont="1" applyAlignment="1">
      <alignment vertical="center"/>
    </xf>
    <xf numFmtId="0" fontId="13" fillId="0" borderId="0" xfId="0" applyFont="1"/>
    <xf numFmtId="0" fontId="0" fillId="0" borderId="14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/>
    </xf>
    <xf numFmtId="4" fontId="0" fillId="0" borderId="1" xfId="1" applyNumberFormat="1" applyFont="1" applyBorder="1" applyAlignment="1">
      <alignment horizontal="right" vertical="center"/>
    </xf>
    <xf numFmtId="4" fontId="0" fillId="0" borderId="15" xfId="0" applyNumberFormat="1" applyBorder="1" applyAlignment="1">
      <alignment horizontal="right" vertical="center"/>
    </xf>
    <xf numFmtId="4" fontId="0" fillId="0" borderId="1" xfId="1" applyNumberFormat="1" applyFont="1" applyFill="1" applyBorder="1" applyAlignment="1">
      <alignment horizontal="right" vertical="center"/>
    </xf>
    <xf numFmtId="0" fontId="0" fillId="0" borderId="14" xfId="0" applyBorder="1" applyAlignment="1">
      <alignment vertical="center" wrapText="1"/>
    </xf>
    <xf numFmtId="0" fontId="0" fillId="0" borderId="14" xfId="0" applyFill="1" applyBorder="1" applyAlignment="1">
      <alignment vertical="center"/>
    </xf>
    <xf numFmtId="4" fontId="0" fillId="0" borderId="1" xfId="0" applyNumberFormat="1" applyBorder="1" applyAlignment="1">
      <alignment vertical="center"/>
    </xf>
    <xf numFmtId="4" fontId="0" fillId="0" borderId="1" xfId="1" applyNumberFormat="1" applyFont="1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justify" vertical="center"/>
    </xf>
    <xf numFmtId="2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165" fontId="0" fillId="0" borderId="0" xfId="0" applyNumberFormat="1"/>
    <xf numFmtId="0" fontId="4" fillId="7" borderId="0" xfId="0" applyFont="1" applyFill="1" applyAlignment="1">
      <alignment vertical="center"/>
    </xf>
    <xf numFmtId="0" fontId="0" fillId="7" borderId="0" xfId="0" applyFill="1" applyAlignment="1">
      <alignment horizontal="right" wrapText="1"/>
    </xf>
    <xf numFmtId="0" fontId="0" fillId="7" borderId="0" xfId="0" applyFill="1"/>
    <xf numFmtId="2" fontId="6" fillId="0" borderId="0" xfId="0" applyNumberFormat="1" applyFont="1" applyFill="1"/>
    <xf numFmtId="2" fontId="0" fillId="0" borderId="0" xfId="0" applyNumberFormat="1"/>
    <xf numFmtId="0" fontId="0" fillId="0" borderId="0" xfId="0" applyFont="1" applyAlignment="1">
      <alignment horizontal="left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vertical="center"/>
      <protection locked="0"/>
    </xf>
    <xf numFmtId="4" fontId="0" fillId="4" borderId="1" xfId="0" applyNumberFormat="1" applyFill="1" applyBorder="1" applyAlignment="1" applyProtection="1">
      <alignment vertical="center"/>
      <protection locked="0"/>
    </xf>
    <xf numFmtId="0" fontId="6" fillId="4" borderId="14" xfId="0" applyFont="1" applyFill="1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4" fontId="0" fillId="0" borderId="35" xfId="0" applyNumberFormat="1" applyBorder="1" applyAlignment="1">
      <alignment horizontal="right" vertical="center"/>
    </xf>
    <xf numFmtId="4" fontId="0" fillId="0" borderId="35" xfId="1" applyNumberFormat="1" applyFont="1" applyBorder="1" applyAlignment="1">
      <alignment horizontal="right" vertical="center"/>
    </xf>
    <xf numFmtId="4" fontId="0" fillId="0" borderId="36" xfId="0" applyNumberFormat="1" applyBorder="1" applyAlignment="1">
      <alignment horizontal="right" vertical="center"/>
    </xf>
    <xf numFmtId="0" fontId="5" fillId="3" borderId="12" xfId="0" applyFont="1" applyFill="1" applyBorder="1" applyAlignment="1">
      <alignment vertical="center" wrapText="1"/>
    </xf>
    <xf numFmtId="4" fontId="5" fillId="3" borderId="26" xfId="0" applyNumberFormat="1" applyFont="1" applyFill="1" applyBorder="1" applyAlignment="1">
      <alignment horizontal="right" vertical="center" wrapText="1"/>
    </xf>
    <xf numFmtId="4" fontId="5" fillId="3" borderId="13" xfId="0" applyNumberFormat="1" applyFont="1" applyFill="1" applyBorder="1" applyAlignment="1">
      <alignment horizontal="right" vertical="center" wrapText="1"/>
    </xf>
    <xf numFmtId="4" fontId="14" fillId="3" borderId="26" xfId="0" applyNumberFormat="1" applyFont="1" applyFill="1" applyBorder="1" applyAlignment="1">
      <alignment horizontal="right" vertical="center"/>
    </xf>
    <xf numFmtId="4" fontId="5" fillId="3" borderId="13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center"/>
    </xf>
    <xf numFmtId="4" fontId="0" fillId="4" borderId="35" xfId="0" applyNumberFormat="1" applyFill="1" applyBorder="1" applyAlignment="1" applyProtection="1">
      <alignment vertical="center"/>
      <protection locked="0"/>
    </xf>
    <xf numFmtId="4" fontId="0" fillId="0" borderId="35" xfId="0" applyNumberFormat="1" applyBorder="1" applyAlignment="1">
      <alignment vertical="center"/>
    </xf>
    <xf numFmtId="4" fontId="0" fillId="0" borderId="35" xfId="1" applyNumberFormat="1" applyFont="1" applyBorder="1" applyAlignment="1">
      <alignment vertical="center"/>
    </xf>
    <xf numFmtId="4" fontId="0" fillId="0" borderId="36" xfId="0" applyNumberFormat="1" applyBorder="1" applyAlignment="1">
      <alignment vertical="center"/>
    </xf>
    <xf numFmtId="0" fontId="5" fillId="5" borderId="38" xfId="0" applyFont="1" applyFill="1" applyBorder="1" applyAlignment="1">
      <alignment vertical="center" wrapText="1"/>
    </xf>
    <xf numFmtId="0" fontId="5" fillId="5" borderId="39" xfId="0" applyFont="1" applyFill="1" applyBorder="1" applyAlignment="1">
      <alignment horizontal="center" vertical="center" wrapText="1"/>
    </xf>
    <xf numFmtId="0" fontId="5" fillId="5" borderId="40" xfId="0" applyFont="1" applyFill="1" applyBorder="1" applyAlignment="1">
      <alignment horizontal="center" vertical="center" wrapText="1"/>
    </xf>
    <xf numFmtId="4" fontId="5" fillId="3" borderId="13" xfId="0" applyNumberFormat="1" applyFont="1" applyFill="1" applyBorder="1" applyAlignment="1">
      <alignment vertical="center"/>
    </xf>
    <xf numFmtId="4" fontId="0" fillId="0" borderId="41" xfId="1" applyNumberFormat="1" applyFont="1" applyBorder="1" applyAlignment="1">
      <alignment horizontal="right" vertical="center"/>
    </xf>
    <xf numFmtId="4" fontId="0" fillId="0" borderId="42" xfId="0" applyNumberFormat="1" applyBorder="1" applyAlignment="1">
      <alignment horizontal="right" vertical="center"/>
    </xf>
    <xf numFmtId="0" fontId="13" fillId="7" borderId="0" xfId="0" applyFont="1" applyFill="1" applyProtection="1">
      <protection locked="0"/>
    </xf>
    <xf numFmtId="44" fontId="0" fillId="0" borderId="0" xfId="2" applyFont="1" applyProtection="1">
      <protection locked="0"/>
    </xf>
    <xf numFmtId="165" fontId="0" fillId="0" borderId="0" xfId="0" applyNumberFormat="1" applyProtection="1">
      <protection locked="0"/>
    </xf>
    <xf numFmtId="2" fontId="6" fillId="0" borderId="0" xfId="0" applyNumberFormat="1" applyFont="1" applyFill="1" applyProtection="1">
      <protection locked="0"/>
    </xf>
    <xf numFmtId="2" fontId="11" fillId="0" borderId="0" xfId="0" applyNumberFormat="1" applyFont="1" applyFill="1" applyProtection="1">
      <protection locked="0"/>
    </xf>
    <xf numFmtId="2" fontId="0" fillId="0" borderId="0" xfId="0" applyNumberFormat="1" applyProtection="1">
      <protection locked="0"/>
    </xf>
    <xf numFmtId="4" fontId="5" fillId="3" borderId="26" xfId="0" applyNumberFormat="1" applyFont="1" applyFill="1" applyBorder="1" applyAlignment="1">
      <alignment vertical="center" wrapText="1"/>
    </xf>
    <xf numFmtId="4" fontId="0" fillId="4" borderId="2" xfId="0" applyNumberFormat="1" applyFill="1" applyBorder="1" applyAlignment="1" applyProtection="1">
      <alignment vertical="center"/>
      <protection locked="0"/>
    </xf>
    <xf numFmtId="4" fontId="0" fillId="4" borderId="32" xfId="0" applyNumberFormat="1" applyFill="1" applyBorder="1" applyAlignment="1" applyProtection="1">
      <alignment vertical="center"/>
      <protection locked="0"/>
    </xf>
    <xf numFmtId="4" fontId="0" fillId="0" borderId="32" xfId="0" applyNumberFormat="1" applyBorder="1" applyAlignment="1">
      <alignment horizontal="right" vertical="center"/>
    </xf>
    <xf numFmtId="4" fontId="0" fillId="0" borderId="32" xfId="1" applyNumberFormat="1" applyFont="1" applyBorder="1" applyAlignment="1">
      <alignment horizontal="right" vertical="center"/>
    </xf>
    <xf numFmtId="4" fontId="0" fillId="0" borderId="33" xfId="0" applyNumberFormat="1" applyBorder="1" applyAlignment="1">
      <alignment horizontal="right" vertical="center"/>
    </xf>
    <xf numFmtId="0" fontId="0" fillId="0" borderId="34" xfId="0" applyBorder="1" applyAlignment="1">
      <alignment vertical="center"/>
    </xf>
    <xf numFmtId="4" fontId="4" fillId="2" borderId="42" xfId="0" applyNumberFormat="1" applyFont="1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4" fontId="0" fillId="0" borderId="41" xfId="0" applyNumberFormat="1" applyBorder="1" applyAlignment="1">
      <alignment horizontal="right" vertical="center"/>
    </xf>
    <xf numFmtId="0" fontId="2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center" vertical="center" wrapText="1"/>
    </xf>
    <xf numFmtId="4" fontId="3" fillId="0" borderId="45" xfId="0" applyNumberFormat="1" applyFont="1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6" xfId="0" applyFont="1" applyFill="1" applyBorder="1" applyAlignment="1">
      <alignment horizontal="right" vertical="center" wrapText="1" indent="1"/>
    </xf>
    <xf numFmtId="0" fontId="3" fillId="4" borderId="1" xfId="0" applyFont="1" applyFill="1" applyBorder="1" applyAlignment="1" applyProtection="1">
      <alignment vertical="center"/>
      <protection locked="0"/>
    </xf>
    <xf numFmtId="2" fontId="0" fillId="4" borderId="15" xfId="0" applyNumberFormat="1" applyFont="1" applyFill="1" applyBorder="1" applyAlignment="1" applyProtection="1">
      <alignment vertical="center"/>
      <protection locked="0"/>
    </xf>
    <xf numFmtId="0" fontId="3" fillId="4" borderId="2" xfId="0" applyFont="1" applyFill="1" applyBorder="1" applyAlignment="1" applyProtection="1">
      <alignment vertical="center"/>
      <protection locked="0"/>
    </xf>
    <xf numFmtId="0" fontId="0" fillId="0" borderId="0" xfId="0" applyBorder="1" applyAlignment="1">
      <alignment vertical="center"/>
    </xf>
    <xf numFmtId="9" fontId="0" fillId="0" borderId="0" xfId="1" applyFont="1" applyBorder="1" applyAlignment="1">
      <alignment vertical="center"/>
    </xf>
    <xf numFmtId="0" fontId="13" fillId="0" borderId="49" xfId="0" applyFont="1" applyBorder="1" applyAlignment="1">
      <alignment vertical="center"/>
    </xf>
    <xf numFmtId="0" fontId="0" fillId="0" borderId="10" xfId="0" applyBorder="1"/>
    <xf numFmtId="0" fontId="0" fillId="0" borderId="10" xfId="0" applyBorder="1" applyAlignment="1">
      <alignment vertical="center"/>
    </xf>
    <xf numFmtId="9" fontId="0" fillId="0" borderId="10" xfId="1" applyFont="1" applyBorder="1" applyAlignment="1">
      <alignment vertical="center"/>
    </xf>
    <xf numFmtId="0" fontId="0" fillId="0" borderId="50" xfId="0" applyBorder="1"/>
    <xf numFmtId="0" fontId="5" fillId="6" borderId="41" xfId="0" applyFont="1" applyFill="1" applyBorder="1" applyAlignment="1">
      <alignment horizontal="center" vertical="center"/>
    </xf>
    <xf numFmtId="4" fontId="5" fillId="6" borderId="41" xfId="0" applyNumberFormat="1" applyFont="1" applyFill="1" applyBorder="1" applyAlignment="1">
      <alignment vertical="center"/>
    </xf>
    <xf numFmtId="4" fontId="5" fillId="6" borderId="42" xfId="0" applyNumberFormat="1" applyFont="1" applyFill="1" applyBorder="1" applyAlignment="1">
      <alignment vertical="center"/>
    </xf>
    <xf numFmtId="2" fontId="0" fillId="0" borderId="15" xfId="0" applyNumberFormat="1" applyFont="1" applyBorder="1" applyAlignment="1">
      <alignment horizontal="center" vertical="center"/>
    </xf>
    <xf numFmtId="2" fontId="0" fillId="0" borderId="17" xfId="0" applyNumberFormat="1" applyFont="1" applyBorder="1" applyAlignment="1">
      <alignment horizontal="center" vertical="center"/>
    </xf>
    <xf numFmtId="0" fontId="0" fillId="0" borderId="30" xfId="0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6" borderId="51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8" fillId="0" borderId="0" xfId="0" applyFont="1" applyAlignment="1">
      <alignment horizontal="justify" vertical="center" wrapText="1"/>
    </xf>
    <xf numFmtId="0" fontId="0" fillId="0" borderId="0" xfId="0" applyAlignment="1" applyProtection="1">
      <alignment wrapText="1"/>
      <protection locked="0"/>
    </xf>
    <xf numFmtId="0" fontId="13" fillId="7" borderId="0" xfId="0" applyFont="1" applyFill="1" applyAlignment="1">
      <alignment wrapText="1"/>
    </xf>
    <xf numFmtId="0" fontId="7" fillId="0" borderId="3" xfId="0" applyFont="1" applyFill="1" applyBorder="1" applyAlignment="1">
      <alignment vertical="center" wrapText="1"/>
    </xf>
    <xf numFmtId="0" fontId="13" fillId="7" borderId="0" xfId="0" applyFont="1" applyFill="1" applyAlignment="1" applyProtection="1">
      <alignment horizontal="center"/>
      <protection locked="0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4" fontId="0" fillId="0" borderId="19" xfId="0" applyNumberFormat="1" applyBorder="1" applyAlignment="1">
      <alignment horizontal="right" vertical="center"/>
    </xf>
    <xf numFmtId="4" fontId="0" fillId="0" borderId="2" xfId="0" applyNumberFormat="1" applyBorder="1" applyAlignment="1">
      <alignment horizontal="right" vertical="center"/>
    </xf>
    <xf numFmtId="4" fontId="2" fillId="0" borderId="18" xfId="0" applyNumberFormat="1" applyFont="1" applyFill="1" applyBorder="1" applyAlignment="1" applyProtection="1">
      <alignment horizontal="right" vertical="center"/>
      <protection locked="0"/>
    </xf>
    <xf numFmtId="4" fontId="0" fillId="0" borderId="20" xfId="0" applyNumberFormat="1" applyBorder="1" applyAlignment="1">
      <alignment horizontal="right" vertical="center"/>
    </xf>
    <xf numFmtId="4" fontId="2" fillId="0" borderId="14" xfId="0" applyNumberFormat="1" applyFont="1" applyFill="1" applyBorder="1" applyAlignment="1" applyProtection="1">
      <alignment horizontal="right" vertical="center"/>
      <protection locked="0"/>
    </xf>
    <xf numFmtId="4" fontId="2" fillId="0" borderId="16" xfId="0" applyNumberFormat="1" applyFont="1" applyFill="1" applyBorder="1" applyAlignment="1" applyProtection="1">
      <alignment horizontal="right" vertical="center"/>
      <protection locked="0"/>
    </xf>
    <xf numFmtId="4" fontId="0" fillId="0" borderId="17" xfId="0" applyNumberFormat="1" applyBorder="1" applyAlignment="1">
      <alignment horizontal="right" vertical="center"/>
    </xf>
    <xf numFmtId="0" fontId="0" fillId="0" borderId="0" xfId="0" applyAlignment="1">
      <alignment horizontal="left" vertical="center"/>
    </xf>
    <xf numFmtId="4" fontId="16" fillId="0" borderId="16" xfId="0" applyNumberFormat="1" applyFont="1" applyFill="1" applyBorder="1" applyAlignment="1" applyProtection="1">
      <alignment horizontal="right" vertical="center"/>
      <protection locked="0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5" fillId="3" borderId="21" xfId="0" applyFont="1" applyFill="1" applyBorder="1" applyAlignment="1">
      <alignment horizontal="left" vertical="center" wrapText="1"/>
    </xf>
    <xf numFmtId="0" fontId="5" fillId="3" borderId="22" xfId="0" applyFont="1" applyFill="1" applyBorder="1" applyAlignment="1">
      <alignment horizontal="left" vertical="center" wrapText="1"/>
    </xf>
    <xf numFmtId="0" fontId="5" fillId="3" borderId="25" xfId="0" applyFont="1" applyFill="1" applyBorder="1" applyAlignment="1">
      <alignment horizontal="left" vertical="center" wrapText="1"/>
    </xf>
    <xf numFmtId="0" fontId="0" fillId="4" borderId="5" xfId="0" applyFill="1" applyBorder="1" applyAlignment="1" applyProtection="1">
      <alignment horizontal="left" vertical="center"/>
      <protection locked="0"/>
    </xf>
    <xf numFmtId="0" fontId="0" fillId="4" borderId="11" xfId="0" applyFill="1" applyBorder="1" applyAlignment="1" applyProtection="1">
      <alignment horizontal="left" vertical="center"/>
      <protection locked="0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center" wrapText="1"/>
    </xf>
    <xf numFmtId="0" fontId="4" fillId="2" borderId="10" xfId="0" applyFont="1" applyFill="1" applyBorder="1" applyAlignment="1">
      <alignment horizontal="right" vertical="center"/>
    </xf>
    <xf numFmtId="0" fontId="4" fillId="2" borderId="48" xfId="0" applyFont="1" applyFill="1" applyBorder="1" applyAlignment="1">
      <alignment horizontal="right" vertical="center"/>
    </xf>
    <xf numFmtId="0" fontId="3" fillId="0" borderId="43" xfId="0" applyFont="1" applyFill="1" applyBorder="1" applyAlignment="1">
      <alignment horizontal="right" vertical="center"/>
    </xf>
    <xf numFmtId="0" fontId="3" fillId="0" borderId="23" xfId="0" applyFont="1" applyFill="1" applyBorder="1" applyAlignment="1">
      <alignment horizontal="right" vertical="center"/>
    </xf>
    <xf numFmtId="0" fontId="3" fillId="0" borderId="44" xfId="0" applyFont="1" applyFill="1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4" fillId="2" borderId="49" xfId="0" applyFont="1" applyFill="1" applyBorder="1" applyAlignment="1">
      <alignment horizontal="right" vertical="center"/>
    </xf>
    <xf numFmtId="0" fontId="0" fillId="0" borderId="31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</cellXfs>
  <cellStyles count="3">
    <cellStyle name="Navadno" xfId="0" builtinId="0"/>
    <cellStyle name="Odstotek" xfId="1" builtinId="5"/>
    <cellStyle name="Valuta" xfId="2" builtinId="4"/>
  </cellStyles>
  <dxfs count="11">
    <dxf>
      <fill>
        <patternFill>
          <bgColor theme="9" tint="0.39994506668294322"/>
        </patternFill>
      </fill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6100"/>
      <color rgb="FFC6EFCE"/>
      <color rgb="FFC6ED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21</xdr:row>
          <xdr:rowOff>9525</xdr:rowOff>
        </xdr:from>
        <xdr:to>
          <xdr:col>0</xdr:col>
          <xdr:colOff>352425</xdr:colOff>
          <xdr:row>21</xdr:row>
          <xdr:rowOff>9525</xdr:rowOff>
        </xdr:to>
        <xdr:sp macro="" textlink="">
          <xdr:nvSpPr>
            <xdr:cNvPr id="49167" name="Check Box 15" hidden="1">
              <a:extLst>
                <a:ext uri="{63B3BB69-23CF-44E3-9099-C40C66FF867C}">
                  <a14:compatExt spid="_x0000_s491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1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8"/>
  <sheetViews>
    <sheetView zoomScaleNormal="100" workbookViewId="0">
      <selection activeCell="A6" sqref="A6"/>
    </sheetView>
  </sheetViews>
  <sheetFormatPr defaultRowHeight="15" x14ac:dyDescent="0.25"/>
  <cols>
    <col min="1" max="1" width="70.28515625" customWidth="1"/>
    <col min="3" max="3" width="58.5703125" customWidth="1"/>
    <col min="4" max="4" width="49.85546875" customWidth="1"/>
  </cols>
  <sheetData>
    <row r="6" spans="1:2" x14ac:dyDescent="0.25">
      <c r="A6" s="91" t="s">
        <v>79</v>
      </c>
    </row>
    <row r="7" spans="1:2" ht="24" customHeight="1" x14ac:dyDescent="0.25">
      <c r="A7" s="131" t="s">
        <v>80</v>
      </c>
      <c r="B7" s="92"/>
    </row>
    <row r="8" spans="1:2" ht="68.25" customHeight="1" x14ac:dyDescent="0.25">
      <c r="A8" s="93" t="s">
        <v>81</v>
      </c>
    </row>
  </sheetData>
  <sheetProtection algorithmName="SHA-512" hashValue="VS6H8bW0wyiQtKF30mp1oh/fAF4P2IIg10YrNzwLLLjfCKnYwJJR11wGwxsFra5KC/qOdsmWU9hToabDl32ZfA==" saltValue="g2zLArwPizxEPcE/NQormg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2:H110"/>
  <sheetViews>
    <sheetView tabSelected="1" view="pageBreakPreview" zoomScale="85" zoomScaleNormal="100" zoomScaleSheetLayoutView="85" zoomScalePageLayoutView="85" workbookViewId="0">
      <selection activeCell="B2" sqref="B2:F2"/>
    </sheetView>
  </sheetViews>
  <sheetFormatPr defaultRowHeight="15" x14ac:dyDescent="0.25"/>
  <cols>
    <col min="1" max="1" width="51.140625" customWidth="1"/>
    <col min="2" max="2" width="16.85546875" customWidth="1"/>
    <col min="3" max="3" width="18.85546875" customWidth="1"/>
    <col min="4" max="4" width="22.28515625" customWidth="1"/>
    <col min="5" max="6" width="17.7109375" customWidth="1"/>
    <col min="7" max="7" width="26.42578125" customWidth="1"/>
    <col min="8" max="8" width="9.140625" hidden="1" customWidth="1"/>
    <col min="9" max="9" width="9.140625" customWidth="1"/>
    <col min="10" max="10" width="21.5703125" customWidth="1"/>
  </cols>
  <sheetData>
    <row r="2" spans="1:8" s="15" customFormat="1" ht="20.100000000000001" customHeight="1" x14ac:dyDescent="0.25">
      <c r="A2" s="14" t="s">
        <v>71</v>
      </c>
      <c r="B2" s="138"/>
      <c r="C2" s="138"/>
      <c r="D2" s="138"/>
      <c r="E2" s="138"/>
      <c r="F2" s="138"/>
    </row>
    <row r="3" spans="1:8" s="15" customFormat="1" ht="20.100000000000001" customHeight="1" x14ac:dyDescent="0.25">
      <c r="A3" s="14" t="s">
        <v>78</v>
      </c>
      <c r="B3" s="139"/>
      <c r="C3" s="139"/>
      <c r="D3" s="139"/>
      <c r="E3" s="139"/>
      <c r="F3" s="139"/>
    </row>
    <row r="4" spans="1:8" s="15" customFormat="1" ht="20.100000000000001" customHeight="1" x14ac:dyDescent="0.25">
      <c r="A4" s="14" t="s">
        <v>1</v>
      </c>
      <c r="B4" s="139"/>
      <c r="C4" s="139"/>
      <c r="D4" s="139"/>
      <c r="E4" s="139"/>
      <c r="F4" s="139"/>
    </row>
    <row r="5" spans="1:8" s="15" customFormat="1" ht="20.100000000000001" customHeight="1" x14ac:dyDescent="0.25">
      <c r="A5" s="14" t="s">
        <v>2</v>
      </c>
      <c r="B5" s="139"/>
      <c r="C5" s="139"/>
      <c r="D5" s="139"/>
      <c r="E5" s="139"/>
      <c r="F5" s="139"/>
    </row>
    <row r="7" spans="1:8" ht="15.75" thickBot="1" x14ac:dyDescent="0.3"/>
    <row r="8" spans="1:8" ht="24.95" customHeight="1" thickBot="1" x14ac:dyDescent="0.3">
      <c r="A8" s="140" t="s">
        <v>126</v>
      </c>
      <c r="B8" s="141"/>
      <c r="C8" s="141"/>
      <c r="D8" s="141"/>
      <c r="E8" s="141"/>
      <c r="F8" s="141"/>
      <c r="G8" s="142"/>
    </row>
    <row r="9" spans="1:8" ht="9" hidden="1" customHeight="1" thickBot="1" x14ac:dyDescent="0.3">
      <c r="A9" s="1"/>
      <c r="B9" s="2"/>
      <c r="C9" s="2"/>
      <c r="D9" s="2"/>
      <c r="E9" s="2"/>
      <c r="F9" s="2"/>
      <c r="G9" s="3"/>
    </row>
    <row r="10" spans="1:8" ht="20.100000000000001" customHeight="1" x14ac:dyDescent="0.25">
      <c r="A10" s="16" t="s">
        <v>76</v>
      </c>
      <c r="B10" s="4"/>
      <c r="C10" s="5"/>
      <c r="D10" s="2"/>
      <c r="E10" s="2"/>
      <c r="F10" s="2"/>
      <c r="G10" s="3"/>
    </row>
    <row r="11" spans="1:8" ht="20.100000000000001" customHeight="1" x14ac:dyDescent="0.25">
      <c r="A11" s="6" t="s">
        <v>10</v>
      </c>
      <c r="B11" s="7"/>
      <c r="C11" s="8" t="s">
        <v>7</v>
      </c>
      <c r="D11" s="9"/>
      <c r="E11" s="9"/>
      <c r="F11" s="2"/>
      <c r="G11" s="3"/>
      <c r="H11">
        <f>B11*1.2</f>
        <v>0</v>
      </c>
    </row>
    <row r="12" spans="1:8" ht="20.100000000000001" customHeight="1" x14ac:dyDescent="0.25">
      <c r="A12" s="6" t="s">
        <v>11</v>
      </c>
      <c r="B12" s="10">
        <f>SUM(B14:B21)</f>
        <v>0</v>
      </c>
      <c r="C12" s="8" t="s">
        <v>7</v>
      </c>
      <c r="D12" s="9"/>
      <c r="E12" s="9"/>
      <c r="F12" s="2"/>
      <c r="G12" s="3"/>
    </row>
    <row r="13" spans="1:8" ht="25.5" x14ac:dyDescent="0.25">
      <c r="A13" s="6" t="s">
        <v>12</v>
      </c>
      <c r="B13" s="17" t="s">
        <v>13</v>
      </c>
      <c r="C13" s="18" t="s">
        <v>14</v>
      </c>
      <c r="D13" s="11"/>
      <c r="E13" s="11"/>
      <c r="F13" s="2"/>
      <c r="G13" s="3"/>
    </row>
    <row r="14" spans="1:8" ht="18" customHeight="1" x14ac:dyDescent="0.25">
      <c r="A14" s="19" t="s">
        <v>15</v>
      </c>
      <c r="B14" s="98"/>
      <c r="C14" s="99">
        <v>2.5</v>
      </c>
      <c r="D14" s="145" t="s">
        <v>87</v>
      </c>
      <c r="E14" s="146"/>
      <c r="F14" s="11"/>
      <c r="G14" s="3"/>
    </row>
    <row r="15" spans="1:8" ht="18" customHeight="1" x14ac:dyDescent="0.25">
      <c r="A15" s="19" t="s">
        <v>16</v>
      </c>
      <c r="B15" s="98"/>
      <c r="C15" s="99">
        <v>1</v>
      </c>
      <c r="D15" s="145"/>
      <c r="E15" s="146"/>
      <c r="F15" s="11"/>
      <c r="G15" s="3"/>
    </row>
    <row r="16" spans="1:8" ht="18" customHeight="1" x14ac:dyDescent="0.25">
      <c r="A16" s="19" t="s">
        <v>17</v>
      </c>
      <c r="B16" s="98"/>
      <c r="C16" s="99">
        <v>1</v>
      </c>
      <c r="D16" s="145"/>
      <c r="E16" s="146"/>
      <c r="F16" s="11"/>
      <c r="G16" s="3"/>
    </row>
    <row r="17" spans="1:7" ht="18" customHeight="1" x14ac:dyDescent="0.25">
      <c r="A17" s="19" t="s">
        <v>18</v>
      </c>
      <c r="B17" s="98"/>
      <c r="C17" s="99">
        <v>1</v>
      </c>
      <c r="D17" s="145"/>
      <c r="E17" s="146"/>
      <c r="F17" s="11"/>
      <c r="G17" s="3"/>
    </row>
    <row r="18" spans="1:7" ht="18" customHeight="1" x14ac:dyDescent="0.25">
      <c r="A18" s="19" t="s">
        <v>19</v>
      </c>
      <c r="B18" s="98"/>
      <c r="C18" s="99">
        <v>1</v>
      </c>
      <c r="D18" s="145"/>
      <c r="E18" s="146"/>
      <c r="F18" s="11"/>
      <c r="G18" s="3"/>
    </row>
    <row r="19" spans="1:7" ht="18" customHeight="1" x14ac:dyDescent="0.25">
      <c r="A19" s="19" t="s">
        <v>20</v>
      </c>
      <c r="B19" s="98"/>
      <c r="C19" s="99">
        <v>4</v>
      </c>
      <c r="D19" s="145"/>
      <c r="E19" s="146"/>
      <c r="F19" s="11"/>
      <c r="G19" s="3"/>
    </row>
    <row r="20" spans="1:7" ht="18" customHeight="1" x14ac:dyDescent="0.25">
      <c r="A20" s="19" t="s">
        <v>21</v>
      </c>
      <c r="B20" s="98"/>
      <c r="C20" s="111" t="s">
        <v>22</v>
      </c>
      <c r="D20" s="11"/>
      <c r="E20" s="11"/>
      <c r="F20" s="11"/>
      <c r="G20" s="3"/>
    </row>
    <row r="21" spans="1:7" ht="18" customHeight="1" thickBot="1" x14ac:dyDescent="0.3">
      <c r="A21" s="97" t="s">
        <v>23</v>
      </c>
      <c r="B21" s="100"/>
      <c r="C21" s="112" t="s">
        <v>22</v>
      </c>
      <c r="D21" s="11"/>
      <c r="E21" s="11"/>
      <c r="F21" s="11"/>
      <c r="G21" s="3"/>
    </row>
    <row r="22" spans="1:7" ht="24" customHeight="1" x14ac:dyDescent="0.25">
      <c r="A22" s="1"/>
      <c r="B22" s="2"/>
      <c r="C22" s="2"/>
      <c r="D22" s="2"/>
      <c r="E22" s="2"/>
      <c r="F22" s="2"/>
      <c r="G22" s="3"/>
    </row>
    <row r="23" spans="1:7" ht="24.75" customHeight="1" thickBot="1" x14ac:dyDescent="0.3">
      <c r="A23" s="103" t="s">
        <v>84</v>
      </c>
      <c r="B23" s="104"/>
      <c r="C23" s="104"/>
      <c r="D23" s="105"/>
      <c r="E23" s="106"/>
      <c r="F23" s="105"/>
      <c r="G23" s="107"/>
    </row>
    <row r="24" spans="1:7" ht="36.75" customHeight="1" x14ac:dyDescent="0.25">
      <c r="A24" s="69" t="s">
        <v>65</v>
      </c>
      <c r="B24" s="70" t="s">
        <v>24</v>
      </c>
      <c r="C24" s="70" t="s">
        <v>25</v>
      </c>
      <c r="D24" s="70" t="s">
        <v>69</v>
      </c>
      <c r="E24" s="70" t="s">
        <v>68</v>
      </c>
      <c r="F24" s="70" t="s">
        <v>129</v>
      </c>
      <c r="G24" s="71" t="s">
        <v>85</v>
      </c>
    </row>
    <row r="25" spans="1:7" ht="21.95" customHeight="1" x14ac:dyDescent="0.25">
      <c r="A25" s="59" t="s">
        <v>72</v>
      </c>
      <c r="B25" s="143"/>
      <c r="C25" s="144"/>
      <c r="D25" s="81"/>
      <c r="E25" s="60">
        <f>SUM(E26:E42)</f>
        <v>0</v>
      </c>
      <c r="F25" s="60">
        <f t="shared" ref="F25:G25" si="0">SUM(F26:F42)</f>
        <v>0</v>
      </c>
      <c r="G25" s="63">
        <f t="shared" si="0"/>
        <v>0</v>
      </c>
    </row>
    <row r="26" spans="1:7" ht="18" customHeight="1" x14ac:dyDescent="0.25">
      <c r="A26" s="23" t="s">
        <v>105</v>
      </c>
      <c r="B26" s="24" t="s">
        <v>27</v>
      </c>
      <c r="C26" s="50"/>
      <c r="D26" s="52"/>
      <c r="E26" s="25">
        <f t="shared" ref="E26:E35" si="1">C26*D26</f>
        <v>0</v>
      </c>
      <c r="F26" s="26">
        <f t="shared" ref="F26:F35" si="2">IF(D26&gt;C91,C26*C91,E26)</f>
        <v>0</v>
      </c>
      <c r="G26" s="27">
        <f>E26-F26</f>
        <v>0</v>
      </c>
    </row>
    <row r="27" spans="1:7" ht="18" customHeight="1" x14ac:dyDescent="0.25">
      <c r="A27" s="23" t="s">
        <v>104</v>
      </c>
      <c r="B27" s="24" t="s">
        <v>27</v>
      </c>
      <c r="C27" s="50"/>
      <c r="D27" s="52"/>
      <c r="E27" s="25">
        <f t="shared" si="1"/>
        <v>0</v>
      </c>
      <c r="F27" s="26">
        <f t="shared" si="2"/>
        <v>0</v>
      </c>
      <c r="G27" s="27">
        <f t="shared" ref="G27:G40" si="3">E27-F27</f>
        <v>0</v>
      </c>
    </row>
    <row r="28" spans="1:7" ht="18" customHeight="1" x14ac:dyDescent="0.25">
      <c r="A28" s="23" t="s">
        <v>106</v>
      </c>
      <c r="B28" s="24" t="s">
        <v>27</v>
      </c>
      <c r="C28" s="50"/>
      <c r="D28" s="52"/>
      <c r="E28" s="25">
        <f t="shared" si="1"/>
        <v>0</v>
      </c>
      <c r="F28" s="26">
        <f t="shared" si="2"/>
        <v>0</v>
      </c>
      <c r="G28" s="27">
        <f t="shared" si="3"/>
        <v>0</v>
      </c>
    </row>
    <row r="29" spans="1:7" ht="18" customHeight="1" x14ac:dyDescent="0.25">
      <c r="A29" s="23" t="s">
        <v>107</v>
      </c>
      <c r="B29" s="24" t="s">
        <v>27</v>
      </c>
      <c r="C29" s="50"/>
      <c r="D29" s="52"/>
      <c r="E29" s="25">
        <f t="shared" si="1"/>
        <v>0</v>
      </c>
      <c r="F29" s="26">
        <f t="shared" si="2"/>
        <v>0</v>
      </c>
      <c r="G29" s="27">
        <f t="shared" si="3"/>
        <v>0</v>
      </c>
    </row>
    <row r="30" spans="1:7" ht="18" customHeight="1" x14ac:dyDescent="0.25">
      <c r="A30" s="23" t="s">
        <v>108</v>
      </c>
      <c r="B30" s="24" t="s">
        <v>27</v>
      </c>
      <c r="C30" s="50"/>
      <c r="D30" s="52"/>
      <c r="E30" s="25">
        <f t="shared" si="1"/>
        <v>0</v>
      </c>
      <c r="F30" s="26">
        <f t="shared" si="2"/>
        <v>0</v>
      </c>
      <c r="G30" s="27">
        <f t="shared" si="3"/>
        <v>0</v>
      </c>
    </row>
    <row r="31" spans="1:7" ht="18" customHeight="1" x14ac:dyDescent="0.25">
      <c r="A31" s="23" t="s">
        <v>109</v>
      </c>
      <c r="B31" s="24" t="s">
        <v>27</v>
      </c>
      <c r="C31" s="50"/>
      <c r="D31" s="52"/>
      <c r="E31" s="25">
        <f t="shared" si="1"/>
        <v>0</v>
      </c>
      <c r="F31" s="26">
        <f t="shared" si="2"/>
        <v>0</v>
      </c>
      <c r="G31" s="27">
        <f t="shared" si="3"/>
        <v>0</v>
      </c>
    </row>
    <row r="32" spans="1:7" ht="18" customHeight="1" x14ac:dyDescent="0.25">
      <c r="A32" s="23" t="s">
        <v>110</v>
      </c>
      <c r="B32" s="24" t="s">
        <v>27</v>
      </c>
      <c r="C32" s="50"/>
      <c r="D32" s="52"/>
      <c r="E32" s="25">
        <f t="shared" si="1"/>
        <v>0</v>
      </c>
      <c r="F32" s="26">
        <f t="shared" si="2"/>
        <v>0</v>
      </c>
      <c r="G32" s="27">
        <f t="shared" si="3"/>
        <v>0</v>
      </c>
    </row>
    <row r="33" spans="1:7" ht="18" customHeight="1" x14ac:dyDescent="0.25">
      <c r="A33" s="23" t="s">
        <v>111</v>
      </c>
      <c r="B33" s="24" t="s">
        <v>27</v>
      </c>
      <c r="C33" s="50"/>
      <c r="D33" s="52"/>
      <c r="E33" s="25">
        <f t="shared" si="1"/>
        <v>0</v>
      </c>
      <c r="F33" s="26">
        <f t="shared" si="2"/>
        <v>0</v>
      </c>
      <c r="G33" s="27">
        <f t="shared" si="3"/>
        <v>0</v>
      </c>
    </row>
    <row r="34" spans="1:7" ht="18" customHeight="1" x14ac:dyDescent="0.25">
      <c r="A34" s="23" t="s">
        <v>112</v>
      </c>
      <c r="B34" s="24" t="s">
        <v>27</v>
      </c>
      <c r="C34" s="50"/>
      <c r="D34" s="52"/>
      <c r="E34" s="25">
        <f t="shared" si="1"/>
        <v>0</v>
      </c>
      <c r="F34" s="26">
        <f t="shared" si="2"/>
        <v>0</v>
      </c>
      <c r="G34" s="27">
        <f t="shared" si="3"/>
        <v>0</v>
      </c>
    </row>
    <row r="35" spans="1:7" ht="18" customHeight="1" x14ac:dyDescent="0.25">
      <c r="A35" s="23" t="s">
        <v>113</v>
      </c>
      <c r="B35" s="24" t="s">
        <v>27</v>
      </c>
      <c r="C35" s="50"/>
      <c r="D35" s="52"/>
      <c r="E35" s="25">
        <f t="shared" si="1"/>
        <v>0</v>
      </c>
      <c r="F35" s="26">
        <f t="shared" si="2"/>
        <v>0</v>
      </c>
      <c r="G35" s="27">
        <f t="shared" si="3"/>
        <v>0</v>
      </c>
    </row>
    <row r="36" spans="1:7" ht="18" customHeight="1" x14ac:dyDescent="0.25">
      <c r="A36" s="23" t="s">
        <v>114</v>
      </c>
      <c r="B36" s="133" t="s">
        <v>66</v>
      </c>
      <c r="C36" s="134"/>
      <c r="D36" s="52"/>
      <c r="E36" s="25">
        <f t="shared" ref="E36:F38" si="4">D36</f>
        <v>0</v>
      </c>
      <c r="F36" s="28">
        <f t="shared" si="4"/>
        <v>0</v>
      </c>
      <c r="G36" s="27">
        <f t="shared" si="3"/>
        <v>0</v>
      </c>
    </row>
    <row r="37" spans="1:7" ht="30" x14ac:dyDescent="0.25">
      <c r="A37" s="29" t="s">
        <v>115</v>
      </c>
      <c r="B37" s="133" t="s">
        <v>66</v>
      </c>
      <c r="C37" s="134"/>
      <c r="D37" s="52"/>
      <c r="E37" s="25">
        <f t="shared" si="4"/>
        <v>0</v>
      </c>
      <c r="F37" s="28">
        <f t="shared" si="4"/>
        <v>0</v>
      </c>
      <c r="G37" s="27">
        <f t="shared" si="3"/>
        <v>0</v>
      </c>
    </row>
    <row r="38" spans="1:7" ht="18" customHeight="1" x14ac:dyDescent="0.25">
      <c r="A38" s="23" t="s">
        <v>116</v>
      </c>
      <c r="B38" s="133" t="s">
        <v>66</v>
      </c>
      <c r="C38" s="134"/>
      <c r="D38" s="52"/>
      <c r="E38" s="25">
        <f t="shared" si="4"/>
        <v>0</v>
      </c>
      <c r="F38" s="28">
        <f t="shared" si="4"/>
        <v>0</v>
      </c>
      <c r="G38" s="27">
        <f t="shared" si="3"/>
        <v>0</v>
      </c>
    </row>
    <row r="39" spans="1:7" ht="18" customHeight="1" x14ac:dyDescent="0.25">
      <c r="A39" s="23" t="s">
        <v>92</v>
      </c>
      <c r="B39" s="133" t="s">
        <v>66</v>
      </c>
      <c r="C39" s="134"/>
      <c r="D39" s="52"/>
      <c r="E39" s="25">
        <f t="shared" ref="E39:E40" si="5">D39</f>
        <v>0</v>
      </c>
      <c r="F39" s="26">
        <f t="shared" ref="F39:F40" si="6">E39</f>
        <v>0</v>
      </c>
      <c r="G39" s="27">
        <f t="shared" si="3"/>
        <v>0</v>
      </c>
    </row>
    <row r="40" spans="1:7" ht="18" customHeight="1" x14ac:dyDescent="0.25">
      <c r="A40" s="23" t="s">
        <v>117</v>
      </c>
      <c r="B40" s="133" t="s">
        <v>66</v>
      </c>
      <c r="C40" s="134"/>
      <c r="D40" s="52"/>
      <c r="E40" s="25">
        <f t="shared" si="5"/>
        <v>0</v>
      </c>
      <c r="F40" s="26">
        <f t="shared" si="6"/>
        <v>0</v>
      </c>
      <c r="G40" s="27">
        <f t="shared" si="3"/>
        <v>0</v>
      </c>
    </row>
    <row r="41" spans="1:7" ht="18" customHeight="1" x14ac:dyDescent="0.25">
      <c r="A41" s="23" t="s">
        <v>118</v>
      </c>
      <c r="B41" s="133" t="s">
        <v>66</v>
      </c>
      <c r="C41" s="134"/>
      <c r="D41" s="52"/>
      <c r="E41" s="25">
        <f t="shared" ref="E41" si="7">D41</f>
        <v>0</v>
      </c>
      <c r="F41" s="26">
        <f t="shared" ref="F41" si="8">E41</f>
        <v>0</v>
      </c>
      <c r="G41" s="27">
        <f>E41-F41</f>
        <v>0</v>
      </c>
    </row>
    <row r="42" spans="1:7" ht="18" customHeight="1" x14ac:dyDescent="0.25">
      <c r="A42" s="87" t="s">
        <v>122</v>
      </c>
      <c r="B42" s="155" t="s">
        <v>66</v>
      </c>
      <c r="C42" s="156"/>
      <c r="D42" s="83"/>
      <c r="E42" s="84">
        <f>D42</f>
        <v>0</v>
      </c>
      <c r="F42" s="85">
        <f>E42</f>
        <v>0</v>
      </c>
      <c r="G42" s="86">
        <f>E42-F42</f>
        <v>0</v>
      </c>
    </row>
    <row r="43" spans="1:7" ht="21.95" customHeight="1" x14ac:dyDescent="0.25">
      <c r="A43" s="135" t="s">
        <v>74</v>
      </c>
      <c r="B43" s="136"/>
      <c r="C43" s="137"/>
      <c r="D43" s="81"/>
      <c r="E43" s="60">
        <f>SUM(E44:E45)</f>
        <v>0</v>
      </c>
      <c r="F43" s="60">
        <f>SUM(F44:F45)</f>
        <v>0</v>
      </c>
      <c r="G43" s="61">
        <f>SUM(G44:G45)</f>
        <v>0</v>
      </c>
    </row>
    <row r="44" spans="1:7" ht="18" customHeight="1" x14ac:dyDescent="0.25">
      <c r="A44" s="51" t="s">
        <v>123</v>
      </c>
      <c r="B44" s="133" t="s">
        <v>66</v>
      </c>
      <c r="C44" s="134"/>
      <c r="D44" s="52"/>
      <c r="E44" s="25">
        <f t="shared" ref="E44:E45" si="9">D44</f>
        <v>0</v>
      </c>
      <c r="F44" s="26">
        <f t="shared" ref="F44:F45" si="10">E44</f>
        <v>0</v>
      </c>
      <c r="G44" s="27">
        <f>E44-F44</f>
        <v>0</v>
      </c>
    </row>
    <row r="45" spans="1:7" ht="18" customHeight="1" x14ac:dyDescent="0.25">
      <c r="A45" s="51" t="s">
        <v>124</v>
      </c>
      <c r="B45" s="133" t="s">
        <v>66</v>
      </c>
      <c r="C45" s="134"/>
      <c r="D45" s="52"/>
      <c r="E45" s="25">
        <f t="shared" si="9"/>
        <v>0</v>
      </c>
      <c r="F45" s="26">
        <f t="shared" si="10"/>
        <v>0</v>
      </c>
      <c r="G45" s="27">
        <f>E45-F45</f>
        <v>0</v>
      </c>
    </row>
    <row r="46" spans="1:7" ht="21.95" customHeight="1" x14ac:dyDescent="0.25">
      <c r="A46" s="59" t="s">
        <v>83</v>
      </c>
      <c r="B46" s="143"/>
      <c r="C46" s="144"/>
      <c r="D46" s="81"/>
      <c r="E46" s="60">
        <f>SUM(E47:E48)</f>
        <v>0</v>
      </c>
      <c r="F46" s="60">
        <f t="shared" ref="F46:G46" si="11">SUM(F47:F48)</f>
        <v>0</v>
      </c>
      <c r="G46" s="61">
        <f t="shared" si="11"/>
        <v>0</v>
      </c>
    </row>
    <row r="47" spans="1:7" ht="18" customHeight="1" x14ac:dyDescent="0.25">
      <c r="A47" s="51" t="s">
        <v>73</v>
      </c>
      <c r="B47" s="133" t="s">
        <v>66</v>
      </c>
      <c r="C47" s="134"/>
      <c r="D47" s="65"/>
      <c r="E47" s="56">
        <f t="shared" ref="E47:E48" si="12">D47</f>
        <v>0</v>
      </c>
      <c r="F47" s="57">
        <f t="shared" ref="F47:F48" si="13">E47</f>
        <v>0</v>
      </c>
      <c r="G47" s="58">
        <f>E47-F47</f>
        <v>0</v>
      </c>
    </row>
    <row r="48" spans="1:7" ht="18" customHeight="1" x14ac:dyDescent="0.25">
      <c r="A48" s="51" t="s">
        <v>73</v>
      </c>
      <c r="B48" s="133" t="s">
        <v>66</v>
      </c>
      <c r="C48" s="134"/>
      <c r="D48" s="65"/>
      <c r="E48" s="56">
        <f t="shared" si="12"/>
        <v>0</v>
      </c>
      <c r="F48" s="57">
        <f t="shared" si="13"/>
        <v>0</v>
      </c>
      <c r="G48" s="58">
        <f>E48-F48</f>
        <v>0</v>
      </c>
    </row>
    <row r="49" spans="1:7" ht="21.95" customHeight="1" x14ac:dyDescent="0.25">
      <c r="A49" s="59" t="s">
        <v>75</v>
      </c>
      <c r="B49" s="143"/>
      <c r="C49" s="144"/>
      <c r="D49" s="81"/>
      <c r="E49" s="60">
        <f>SUM(E50:E50)</f>
        <v>0</v>
      </c>
      <c r="F49" s="60">
        <f>SUM(F50:F50)</f>
        <v>0</v>
      </c>
      <c r="G49" s="63">
        <f>SUM(G50:G50)</f>
        <v>0</v>
      </c>
    </row>
    <row r="50" spans="1:7" ht="18" customHeight="1" x14ac:dyDescent="0.25">
      <c r="A50" s="23" t="s">
        <v>119</v>
      </c>
      <c r="B50" s="24" t="s">
        <v>9</v>
      </c>
      <c r="C50" s="50"/>
      <c r="D50" s="52"/>
      <c r="E50" s="25">
        <f t="shared" ref="E50" si="14">C50*D50</f>
        <v>0</v>
      </c>
      <c r="F50" s="26">
        <f>IF(D50&gt;C106,C50*C106,E50)</f>
        <v>0</v>
      </c>
      <c r="G50" s="27">
        <f>E50-F50</f>
        <v>0</v>
      </c>
    </row>
    <row r="51" spans="1:7" ht="21.95" customHeight="1" x14ac:dyDescent="0.25">
      <c r="A51" s="135" t="s">
        <v>128</v>
      </c>
      <c r="B51" s="136"/>
      <c r="C51" s="136"/>
      <c r="D51" s="137"/>
      <c r="E51" s="60">
        <f>SUM(E52:E53)</f>
        <v>1E-8</v>
      </c>
      <c r="F51" s="62">
        <f>IF(SUM(E52:E53)&gt;(3/7*SUM(F26:F42,F44:F45,F47:F48,F50:F50)),(3/7*SUM(F26:F42,F44:F45,F47:F48,F50:F50)),(SUM(E52:E53)))</f>
        <v>0</v>
      </c>
      <c r="G51" s="63">
        <f>E51-F51</f>
        <v>1E-8</v>
      </c>
    </row>
    <row r="52" spans="1:7" ht="18" customHeight="1" x14ac:dyDescent="0.25">
      <c r="A52" s="30" t="s">
        <v>120</v>
      </c>
      <c r="B52" s="133" t="s">
        <v>66</v>
      </c>
      <c r="C52" s="134"/>
      <c r="D52" s="52">
        <v>1E-8</v>
      </c>
      <c r="E52" s="25">
        <f>D52</f>
        <v>1E-8</v>
      </c>
      <c r="F52" s="26">
        <f>E52/E51*F51</f>
        <v>0</v>
      </c>
      <c r="G52" s="27">
        <f>E52-F52</f>
        <v>1E-8</v>
      </c>
    </row>
    <row r="53" spans="1:7" ht="18" customHeight="1" thickBot="1" x14ac:dyDescent="0.3">
      <c r="A53" s="89" t="s">
        <v>121</v>
      </c>
      <c r="B53" s="153" t="s">
        <v>66</v>
      </c>
      <c r="C53" s="154"/>
      <c r="D53" s="82"/>
      <c r="E53" s="90">
        <f>D53</f>
        <v>0</v>
      </c>
      <c r="F53" s="73">
        <f>E53/E51*F51</f>
        <v>0</v>
      </c>
      <c r="G53" s="74">
        <f>E53-F53</f>
        <v>0</v>
      </c>
    </row>
    <row r="54" spans="1:7" ht="18" customHeight="1" x14ac:dyDescent="0.25">
      <c r="A54" s="122"/>
      <c r="B54" s="123"/>
      <c r="C54" s="123"/>
      <c r="D54" s="126" t="s">
        <v>93</v>
      </c>
      <c r="E54" s="124">
        <f>SUM(E26:E41,E44,E52:E53,E50)</f>
        <v>1E-8</v>
      </c>
      <c r="F54" s="124">
        <f>SUM(F26:F41,F44,F52:F53,F50)</f>
        <v>0</v>
      </c>
      <c r="G54" s="127">
        <f>SUM(G26:G41,G44,G52:G53,G50)</f>
        <v>1E-8</v>
      </c>
    </row>
    <row r="55" spans="1:7" ht="18" customHeight="1" x14ac:dyDescent="0.25">
      <c r="A55" s="122"/>
      <c r="B55" s="123"/>
      <c r="C55" s="123"/>
      <c r="D55" s="128" t="s">
        <v>94</v>
      </c>
      <c r="E55" s="25">
        <f>SUM(E42,E45)</f>
        <v>0</v>
      </c>
      <c r="F55" s="25">
        <f>SUM(F42,F45)</f>
        <v>0</v>
      </c>
      <c r="G55" s="27">
        <f>SUM(G42,G45)</f>
        <v>0</v>
      </c>
    </row>
    <row r="56" spans="1:7" ht="18" customHeight="1" thickBot="1" x14ac:dyDescent="0.3">
      <c r="A56" s="122"/>
      <c r="B56" s="123"/>
      <c r="C56" s="123"/>
      <c r="D56" s="132" t="s">
        <v>125</v>
      </c>
      <c r="E56" s="125">
        <f>SUM(E47:E48)</f>
        <v>0</v>
      </c>
      <c r="F56" s="125">
        <f t="shared" ref="F56:G56" si="15">SUM(F47:F48)</f>
        <v>0</v>
      </c>
      <c r="G56" s="130">
        <f t="shared" si="15"/>
        <v>0</v>
      </c>
    </row>
    <row r="57" spans="1:7" ht="24.95" customHeight="1" thickBot="1" x14ac:dyDescent="0.3">
      <c r="A57" s="34"/>
      <c r="B57" s="35"/>
      <c r="C57" s="64"/>
      <c r="D57" s="148" t="s">
        <v>127</v>
      </c>
      <c r="E57" s="148"/>
      <c r="F57" s="149"/>
      <c r="G57" s="88">
        <f>SUM(F26:F42,F44:F45,F47:F48,F50:F50,F52:F53)</f>
        <v>0</v>
      </c>
    </row>
    <row r="58" spans="1:7" ht="24.95" customHeight="1" thickBot="1" x14ac:dyDescent="0.3">
      <c r="A58" s="34"/>
      <c r="B58" s="35"/>
      <c r="C58" s="64"/>
      <c r="D58" s="150" t="s">
        <v>82</v>
      </c>
      <c r="E58" s="151"/>
      <c r="F58" s="152"/>
      <c r="G58" s="94">
        <f>SUM(G26:G42,G44:G45,G47:G48,G50:G50,G52:G53)</f>
        <v>1E-8</v>
      </c>
    </row>
    <row r="59" spans="1:7" x14ac:dyDescent="0.25">
      <c r="D59" s="15"/>
      <c r="E59" s="21"/>
      <c r="F59" s="15"/>
    </row>
    <row r="60" spans="1:7" x14ac:dyDescent="0.25">
      <c r="A60" s="36" t="s">
        <v>3</v>
      </c>
      <c r="C60" s="22"/>
      <c r="D60" s="15"/>
      <c r="E60" s="15"/>
      <c r="F60" s="15"/>
    </row>
    <row r="61" spans="1:7" x14ac:dyDescent="0.25">
      <c r="A61" s="147" t="s">
        <v>4</v>
      </c>
      <c r="B61" s="147"/>
      <c r="C61" s="147"/>
      <c r="D61" s="147"/>
      <c r="E61" s="147"/>
      <c r="F61" s="147"/>
    </row>
    <row r="62" spans="1:7" x14ac:dyDescent="0.25">
      <c r="D62" s="37"/>
      <c r="E62" s="15"/>
      <c r="F62" s="15"/>
    </row>
    <row r="63" spans="1:7" x14ac:dyDescent="0.25">
      <c r="A63" s="49" t="s">
        <v>64</v>
      </c>
      <c r="F63" s="15"/>
    </row>
    <row r="64" spans="1:7" x14ac:dyDescent="0.25">
      <c r="A64" s="49"/>
      <c r="D64" t="s">
        <v>5</v>
      </c>
      <c r="E64" s="54"/>
      <c r="F64" s="54"/>
      <c r="G64" s="54"/>
    </row>
    <row r="65" spans="1:7" x14ac:dyDescent="0.25">
      <c r="A65" s="49" t="s">
        <v>63</v>
      </c>
      <c r="B65" t="s">
        <v>6</v>
      </c>
      <c r="G65" s="38"/>
    </row>
    <row r="66" spans="1:7" x14ac:dyDescent="0.25">
      <c r="F66" s="15"/>
    </row>
    <row r="67" spans="1:7" x14ac:dyDescent="0.25">
      <c r="F67" s="15"/>
    </row>
    <row r="68" spans="1:7" x14ac:dyDescent="0.25">
      <c r="F68" s="15"/>
    </row>
    <row r="69" spans="1:7" x14ac:dyDescent="0.25">
      <c r="D69" s="15"/>
      <c r="E69" s="15"/>
      <c r="F69" s="15"/>
    </row>
    <row r="70" spans="1:7" ht="37.5" customHeight="1" x14ac:dyDescent="0.25">
      <c r="D70" s="15"/>
      <c r="E70" s="15"/>
      <c r="F70" s="15"/>
    </row>
    <row r="72" spans="1:7" hidden="1" x14ac:dyDescent="0.25">
      <c r="A72" t="s">
        <v>37</v>
      </c>
    </row>
    <row r="73" spans="1:7" ht="45" hidden="1" x14ac:dyDescent="0.25">
      <c r="A73" s="20" t="s">
        <v>38</v>
      </c>
      <c r="B73" s="55">
        <v>1</v>
      </c>
    </row>
    <row r="74" spans="1:7" ht="45" hidden="1" x14ac:dyDescent="0.25">
      <c r="A74" s="20" t="s">
        <v>39</v>
      </c>
      <c r="B74" s="55">
        <v>2</v>
      </c>
    </row>
    <row r="75" spans="1:7" hidden="1" x14ac:dyDescent="0.25">
      <c r="A75" s="20" t="s">
        <v>40</v>
      </c>
      <c r="B75" s="55">
        <v>3</v>
      </c>
    </row>
    <row r="76" spans="1:7" hidden="1" x14ac:dyDescent="0.25"/>
    <row r="77" spans="1:7" hidden="1" x14ac:dyDescent="0.25">
      <c r="B77" s="39"/>
      <c r="C77" s="40"/>
      <c r="D77" s="40"/>
    </row>
    <row r="78" spans="1:7" hidden="1" x14ac:dyDescent="0.25">
      <c r="A78" s="13"/>
      <c r="B78" s="39" t="s">
        <v>12</v>
      </c>
      <c r="C78" s="40" t="s">
        <v>41</v>
      </c>
      <c r="D78" s="40" t="s">
        <v>42</v>
      </c>
    </row>
    <row r="79" spans="1:7" hidden="1" x14ac:dyDescent="0.25">
      <c r="B79" s="41" t="s">
        <v>43</v>
      </c>
      <c r="C79" s="77">
        <v>3.5</v>
      </c>
      <c r="D79" s="77">
        <v>2.5</v>
      </c>
    </row>
    <row r="80" spans="1:7" hidden="1" x14ac:dyDescent="0.25">
      <c r="B80" s="41" t="s">
        <v>16</v>
      </c>
      <c r="C80" s="77">
        <v>2</v>
      </c>
      <c r="D80" s="77">
        <v>1</v>
      </c>
    </row>
    <row r="81" spans="1:4" hidden="1" x14ac:dyDescent="0.25">
      <c r="B81" s="41" t="s">
        <v>44</v>
      </c>
      <c r="C81" s="77">
        <v>1.8</v>
      </c>
      <c r="D81" s="77">
        <v>1</v>
      </c>
    </row>
    <row r="82" spans="1:4" hidden="1" x14ac:dyDescent="0.25">
      <c r="B82" s="41" t="s">
        <v>45</v>
      </c>
      <c r="C82" s="77">
        <v>1.5</v>
      </c>
      <c r="D82" s="77">
        <v>1</v>
      </c>
    </row>
    <row r="83" spans="1:4" hidden="1" x14ac:dyDescent="0.25">
      <c r="B83" s="41" t="s">
        <v>46</v>
      </c>
      <c r="C83" s="77">
        <v>1.5</v>
      </c>
      <c r="D83" s="77">
        <v>1</v>
      </c>
    </row>
    <row r="84" spans="1:4" hidden="1" x14ac:dyDescent="0.25">
      <c r="B84" s="41" t="s">
        <v>47</v>
      </c>
      <c r="C84" s="77">
        <v>5.5</v>
      </c>
      <c r="D84" s="77">
        <v>4</v>
      </c>
    </row>
    <row r="85" spans="1:4" hidden="1" x14ac:dyDescent="0.25">
      <c r="B85" s="41" t="s">
        <v>48</v>
      </c>
      <c r="C85" s="77">
        <v>4</v>
      </c>
      <c r="D85" s="77">
        <v>3</v>
      </c>
    </row>
    <row r="86" spans="1:4" hidden="1" x14ac:dyDescent="0.25">
      <c r="A86" t="s">
        <v>49</v>
      </c>
      <c r="B86" s="41" t="s">
        <v>50</v>
      </c>
      <c r="C86" s="77">
        <v>0</v>
      </c>
      <c r="D86" s="77">
        <v>0</v>
      </c>
    </row>
    <row r="87" spans="1:4" hidden="1" x14ac:dyDescent="0.25">
      <c r="A87" t="s">
        <v>51</v>
      </c>
      <c r="B87" s="41"/>
      <c r="C87" s="42"/>
      <c r="D87" s="42"/>
    </row>
    <row r="88" spans="1:4" hidden="1" x14ac:dyDescent="0.25"/>
    <row r="89" spans="1:4" hidden="1" x14ac:dyDescent="0.25"/>
    <row r="90" spans="1:4" ht="30" hidden="1" x14ac:dyDescent="0.25">
      <c r="A90" s="43" t="s">
        <v>52</v>
      </c>
      <c r="B90" s="44" t="s">
        <v>53</v>
      </c>
      <c r="C90" s="44" t="s">
        <v>54</v>
      </c>
      <c r="D90" s="45"/>
    </row>
    <row r="91" spans="1:4" hidden="1" x14ac:dyDescent="0.25">
      <c r="A91" t="s">
        <v>26</v>
      </c>
      <c r="B91" s="78">
        <f>125</f>
        <v>125</v>
      </c>
      <c r="C91" s="79">
        <f>IF(C14&lt;D79,"Operacija ne izpolnjuje pogojev",IF(C14=C79,B91,C14/C79*B91))</f>
        <v>89.285714285714292</v>
      </c>
      <c r="D91" s="46"/>
    </row>
    <row r="92" spans="1:4" hidden="1" x14ac:dyDescent="0.25">
      <c r="A92" t="s">
        <v>28</v>
      </c>
      <c r="B92" s="78">
        <f>150</f>
        <v>150</v>
      </c>
      <c r="C92" s="79">
        <f>IF(C15&lt;D80,"Operacija ne izpolnjuje pogojev",IF(C15=C80,B92,C15/C80*B92))</f>
        <v>75</v>
      </c>
      <c r="D92" s="46"/>
    </row>
    <row r="93" spans="1:4" hidden="1" x14ac:dyDescent="0.25">
      <c r="A93" t="s">
        <v>29</v>
      </c>
      <c r="B93" s="78">
        <f>100</f>
        <v>100</v>
      </c>
      <c r="C93" s="79">
        <f>IF(C16&lt;D81,"Operacija ne izpolnjuje pogojev",IF(C16=C81,B93,C16/C81*B93))</f>
        <v>55.555555555555557</v>
      </c>
      <c r="D93" s="46"/>
    </row>
    <row r="94" spans="1:4" hidden="1" x14ac:dyDescent="0.25">
      <c r="A94" t="s">
        <v>55</v>
      </c>
      <c r="B94" s="78">
        <f>19</f>
        <v>19</v>
      </c>
      <c r="C94" s="79">
        <f>IF(C17&lt;D82,"Operacija ne izpolnjuje pogojev",IF(C17=C82,B94,C17/C82*B94))</f>
        <v>12.666666666666666</v>
      </c>
      <c r="D94" s="46"/>
    </row>
    <row r="95" spans="1:4" hidden="1" x14ac:dyDescent="0.25">
      <c r="A95" t="s">
        <v>56</v>
      </c>
      <c r="B95" s="80">
        <f>10</f>
        <v>10</v>
      </c>
      <c r="C95" s="79">
        <f>IF(C18&lt;D83,"Operacija ne izpolnjuje pogojev",IF(C18=C83,B95,C18/C83*B95))</f>
        <v>6.6666666666666661</v>
      </c>
      <c r="D95" s="47"/>
    </row>
    <row r="96" spans="1:4" hidden="1" x14ac:dyDescent="0.25">
      <c r="A96" t="s">
        <v>30</v>
      </c>
      <c r="B96" s="80">
        <f>100</f>
        <v>100</v>
      </c>
      <c r="C96" s="79">
        <f>IF(C18&lt;D83,"Operacija ne izpolnjuje pogojev",IF(C18=C83,B96,C18/C83*B96))</f>
        <v>66.666666666666657</v>
      </c>
      <c r="D96" s="47"/>
    </row>
    <row r="97" spans="1:4" hidden="1" x14ac:dyDescent="0.25">
      <c r="A97" t="s">
        <v>31</v>
      </c>
      <c r="B97" s="80">
        <f>B91*2</f>
        <v>250</v>
      </c>
      <c r="C97" s="79">
        <f>IF(C14&lt;D79,"Operacija ne izpolnjuje pogojev",IF(C14=C79,B97,C14/C79*B97))</f>
        <v>178.57142857142858</v>
      </c>
      <c r="D97" s="47"/>
    </row>
    <row r="98" spans="1:4" hidden="1" x14ac:dyDescent="0.25">
      <c r="A98" t="s">
        <v>32</v>
      </c>
      <c r="B98" s="80">
        <f>B92*2</f>
        <v>300</v>
      </c>
      <c r="C98" s="79">
        <f>IF(C15&lt;D80,"Operacija ne izpolnjuje pogojev",IF(C15=C80,B98,C15/C80*B98))</f>
        <v>150</v>
      </c>
      <c r="D98" s="47"/>
    </row>
    <row r="99" spans="1:4" hidden="1" x14ac:dyDescent="0.25">
      <c r="A99" t="s">
        <v>33</v>
      </c>
      <c r="B99" s="80">
        <f>B93*2</f>
        <v>200</v>
      </c>
      <c r="C99" s="79">
        <f>IF(C16&lt;D81,"Operacija ne izpolnjuje pogojev",IF(C16=C81,B99,C16/C81*B99))</f>
        <v>111.11111111111111</v>
      </c>
      <c r="D99" s="47"/>
    </row>
    <row r="100" spans="1:4" hidden="1" x14ac:dyDescent="0.25">
      <c r="A100" t="s">
        <v>34</v>
      </c>
      <c r="B100" s="78">
        <f>200</f>
        <v>200</v>
      </c>
      <c r="C100" s="79">
        <f>IF(C19&lt;D84,"Operacija ne izpolnjuje pogojev",IF(C19=C84,B100,C19/C84*B100))</f>
        <v>145.45454545454547</v>
      </c>
      <c r="D100" s="46"/>
    </row>
    <row r="101" spans="1:4" hidden="1" x14ac:dyDescent="0.25">
      <c r="A101" t="s">
        <v>35</v>
      </c>
      <c r="B101" s="49" t="s">
        <v>57</v>
      </c>
      <c r="C101" s="49"/>
    </row>
    <row r="102" spans="1:4" hidden="1" x14ac:dyDescent="0.25">
      <c r="A102" s="48" t="s">
        <v>50</v>
      </c>
      <c r="B102" t="s">
        <v>57</v>
      </c>
    </row>
    <row r="103" spans="1:4" ht="25.5" hidden="1" customHeight="1" x14ac:dyDescent="0.25"/>
    <row r="104" spans="1:4" hidden="1" x14ac:dyDescent="0.25"/>
    <row r="105" spans="1:4" hidden="1" x14ac:dyDescent="0.25"/>
    <row r="106" spans="1:4" ht="18.75" hidden="1" x14ac:dyDescent="0.25">
      <c r="A106" s="43" t="s">
        <v>88</v>
      </c>
      <c r="C106">
        <v>100</v>
      </c>
    </row>
    <row r="107" spans="1:4" hidden="1" x14ac:dyDescent="0.25"/>
    <row r="108" spans="1:4" hidden="1" x14ac:dyDescent="0.25"/>
    <row r="109" spans="1:4" hidden="1" x14ac:dyDescent="0.25"/>
    <row r="110" spans="1:4" hidden="1" x14ac:dyDescent="0.25"/>
  </sheetData>
  <sheetProtection password="9CE3" sheet="1" objects="1" scenarios="1" selectLockedCells="1"/>
  <mergeCells count="27">
    <mergeCell ref="A61:F61"/>
    <mergeCell ref="D57:F57"/>
    <mergeCell ref="D58:F58"/>
    <mergeCell ref="B38:C38"/>
    <mergeCell ref="B48:C48"/>
    <mergeCell ref="B52:C52"/>
    <mergeCell ref="B53:C53"/>
    <mergeCell ref="B41:C41"/>
    <mergeCell ref="B40:C40"/>
    <mergeCell ref="B42:C42"/>
    <mergeCell ref="B44:C44"/>
    <mergeCell ref="A43:C43"/>
    <mergeCell ref="B49:C49"/>
    <mergeCell ref="B45:C45"/>
    <mergeCell ref="A51:D51"/>
    <mergeCell ref="B47:C47"/>
    <mergeCell ref="B2:F2"/>
    <mergeCell ref="B3:F3"/>
    <mergeCell ref="B4:F4"/>
    <mergeCell ref="B5:F5"/>
    <mergeCell ref="B36:C36"/>
    <mergeCell ref="A8:G8"/>
    <mergeCell ref="B25:C25"/>
    <mergeCell ref="D14:E19"/>
    <mergeCell ref="B46:C46"/>
    <mergeCell ref="B37:C37"/>
    <mergeCell ref="B39:C39"/>
  </mergeCells>
  <conditionalFormatting sqref="C14">
    <cfRule type="cellIs" dxfId="10" priority="25" operator="lessThan">
      <formula>2.5</formula>
    </cfRule>
  </conditionalFormatting>
  <conditionalFormatting sqref="C15">
    <cfRule type="cellIs" dxfId="9" priority="24" operator="lessThan">
      <formula>1</formula>
    </cfRule>
  </conditionalFormatting>
  <conditionalFormatting sqref="C16">
    <cfRule type="cellIs" dxfId="8" priority="23" operator="lessThan">
      <formula>1</formula>
    </cfRule>
  </conditionalFormatting>
  <conditionalFormatting sqref="C17">
    <cfRule type="cellIs" dxfId="7" priority="22" operator="lessThan">
      <formula>1</formula>
    </cfRule>
  </conditionalFormatting>
  <conditionalFormatting sqref="C18">
    <cfRule type="cellIs" dxfId="6" priority="21" operator="lessThan">
      <formula>1</formula>
    </cfRule>
  </conditionalFormatting>
  <conditionalFormatting sqref="C19">
    <cfRule type="cellIs" dxfId="5" priority="20" operator="lessThan">
      <formula>4</formula>
    </cfRule>
  </conditionalFormatting>
  <conditionalFormatting sqref="F51">
    <cfRule type="cellIs" dxfId="4" priority="15" operator="lessThan">
      <formula>$E$51</formula>
    </cfRule>
  </conditionalFormatting>
  <conditionalFormatting sqref="B12">
    <cfRule type="cellIs" dxfId="3" priority="34" operator="lessThan">
      <formula>$B$11</formula>
    </cfRule>
    <cfRule type="cellIs" dxfId="2" priority="35" operator="lessThan">
      <formula>SUM($B$14:$B$21)</formula>
    </cfRule>
    <cfRule type="cellIs" dxfId="1" priority="36" operator="greaterThan">
      <formula>$H$11</formula>
    </cfRule>
  </conditionalFormatting>
  <pageMargins left="0.25" right="0.25" top="0.75" bottom="0.75" header="0.3" footer="0.3"/>
  <pageSetup paperSize="9" scale="57" fitToHeight="0" orientation="portrait" r:id="rId1"/>
  <headerFooter>
    <oddHeader>&amp;L
&amp;G&amp;C&amp;G&amp;RObrazec Izračun dejanskih priznanih stroškov</oddHeader>
    <oddFooter>&amp;CJAVNI POZIV 61SUB-LSKI19
Nepovratne finančne spodbude občinam za naložbe v izgradnjo kolesarske infrastrukture&amp;R&amp;A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9167" r:id="rId5" name="Check Box 15">
              <controlPr defaultSize="0" autoFill="0" autoLine="0" autoPict="0">
                <anchor moveWithCells="1">
                  <from>
                    <xdr:col>0</xdr:col>
                    <xdr:colOff>47625</xdr:colOff>
                    <xdr:row>21</xdr:row>
                    <xdr:rowOff>9525</xdr:rowOff>
                  </from>
                  <to>
                    <xdr:col>0</xdr:col>
                    <xdr:colOff>352425</xdr:colOff>
                    <xdr:row>21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51"/>
  <sheetViews>
    <sheetView view="pageBreakPreview" zoomScale="70" zoomScaleNormal="70" zoomScaleSheetLayoutView="70" workbookViewId="0">
      <selection activeCell="A32" sqref="A32"/>
    </sheetView>
  </sheetViews>
  <sheetFormatPr defaultRowHeight="15" x14ac:dyDescent="0.25"/>
  <cols>
    <col min="1" max="1" width="50.7109375" style="20" customWidth="1"/>
    <col min="2" max="3" width="17.7109375" customWidth="1"/>
    <col min="4" max="4" width="22.28515625" customWidth="1"/>
    <col min="5" max="7" width="17.7109375" customWidth="1"/>
    <col min="8" max="9" width="9.140625" hidden="1" customWidth="1"/>
    <col min="10" max="10" width="9.140625" customWidth="1"/>
  </cols>
  <sheetData>
    <row r="1" spans="1:7" ht="12" customHeight="1" x14ac:dyDescent="0.25"/>
    <row r="2" spans="1:7" s="15" customFormat="1" ht="21.95" customHeight="1" x14ac:dyDescent="0.25">
      <c r="A2" s="114" t="s">
        <v>71</v>
      </c>
      <c r="B2" s="138"/>
      <c r="C2" s="138"/>
      <c r="D2" s="138"/>
      <c r="E2" s="138"/>
      <c r="F2" s="138"/>
    </row>
    <row r="3" spans="1:7" s="15" customFormat="1" ht="21.95" customHeight="1" x14ac:dyDescent="0.25">
      <c r="A3" s="114" t="s">
        <v>0</v>
      </c>
      <c r="B3" s="139"/>
      <c r="C3" s="139"/>
      <c r="D3" s="139"/>
      <c r="E3" s="139"/>
      <c r="F3" s="139"/>
    </row>
    <row r="4" spans="1:7" s="15" customFormat="1" ht="21.95" customHeight="1" x14ac:dyDescent="0.25">
      <c r="A4" s="114" t="s">
        <v>1</v>
      </c>
      <c r="B4" s="139"/>
      <c r="C4" s="139"/>
      <c r="D4" s="139"/>
      <c r="E4" s="139"/>
      <c r="F4" s="139"/>
    </row>
    <row r="5" spans="1:7" s="15" customFormat="1" ht="21.95" customHeight="1" x14ac:dyDescent="0.25">
      <c r="A5" s="114" t="s">
        <v>2</v>
      </c>
      <c r="B5" s="139"/>
      <c r="C5" s="139"/>
      <c r="D5" s="139"/>
      <c r="E5" s="139"/>
      <c r="F5" s="139"/>
    </row>
    <row r="7" spans="1:7" ht="36" customHeight="1" thickBot="1" x14ac:dyDescent="0.3">
      <c r="D7" s="15"/>
      <c r="E7" s="21"/>
      <c r="F7" s="15"/>
    </row>
    <row r="8" spans="1:7" ht="27.75" customHeight="1" x14ac:dyDescent="0.25">
      <c r="A8" s="140" t="s">
        <v>126</v>
      </c>
      <c r="B8" s="141"/>
      <c r="C8" s="141"/>
      <c r="D8" s="141"/>
      <c r="E8" s="141"/>
      <c r="F8" s="141"/>
      <c r="G8" s="142"/>
    </row>
    <row r="9" spans="1:7" ht="22.5" customHeight="1" x14ac:dyDescent="0.25">
      <c r="A9" s="157" t="s">
        <v>70</v>
      </c>
      <c r="B9" s="158"/>
      <c r="C9" s="158"/>
      <c r="D9" s="158"/>
      <c r="E9" s="158"/>
      <c r="F9" s="158"/>
      <c r="G9" s="159"/>
    </row>
    <row r="10" spans="1:7" ht="6.75" customHeight="1" thickBot="1" x14ac:dyDescent="0.3">
      <c r="A10" s="120"/>
      <c r="B10" s="2"/>
      <c r="C10" s="2"/>
      <c r="D10" s="101"/>
      <c r="E10" s="102"/>
      <c r="F10" s="101"/>
      <c r="G10" s="3"/>
    </row>
    <row r="11" spans="1:7" ht="34.5" customHeight="1" x14ac:dyDescent="0.25">
      <c r="A11" s="69" t="s">
        <v>65</v>
      </c>
      <c r="B11" s="70" t="s">
        <v>24</v>
      </c>
      <c r="C11" s="70" t="s">
        <v>25</v>
      </c>
      <c r="D11" s="70" t="s">
        <v>69</v>
      </c>
      <c r="E11" s="70" t="s">
        <v>68</v>
      </c>
      <c r="F11" s="70" t="s">
        <v>89</v>
      </c>
      <c r="G11" s="71" t="s">
        <v>86</v>
      </c>
    </row>
    <row r="12" spans="1:7" ht="21.95" customHeight="1" x14ac:dyDescent="0.25">
      <c r="A12" s="135" t="s">
        <v>67</v>
      </c>
      <c r="B12" s="136"/>
      <c r="C12" s="136"/>
      <c r="D12" s="137"/>
      <c r="E12" s="60">
        <f>SUM(E13:E17)</f>
        <v>0</v>
      </c>
      <c r="F12" s="60">
        <f>SUM(F13:F17)</f>
        <v>0</v>
      </c>
      <c r="G12" s="72">
        <f>SUM(G13:G17)</f>
        <v>0</v>
      </c>
    </row>
    <row r="13" spans="1:7" ht="30" x14ac:dyDescent="0.25">
      <c r="A13" s="29" t="s">
        <v>96</v>
      </c>
      <c r="B13" s="95" t="s">
        <v>91</v>
      </c>
      <c r="C13" s="50"/>
      <c r="D13" s="52"/>
      <c r="E13" s="31">
        <f>C13*D13</f>
        <v>0</v>
      </c>
      <c r="F13" s="32">
        <f>IF(E13&gt;(C13*B39),(C13*B39),E13)</f>
        <v>0</v>
      </c>
      <c r="G13" s="33">
        <f t="shared" ref="G13:G17" si="0">E13-F13</f>
        <v>0</v>
      </c>
    </row>
    <row r="14" spans="1:7" ht="18" customHeight="1" x14ac:dyDescent="0.25">
      <c r="A14" s="29" t="s">
        <v>97</v>
      </c>
      <c r="B14" s="95" t="s">
        <v>8</v>
      </c>
      <c r="C14" s="50"/>
      <c r="D14" s="52"/>
      <c r="E14" s="31">
        <f>C14*D14</f>
        <v>0</v>
      </c>
      <c r="F14" s="32">
        <f>IF(E14&gt;(C14*B40),(C14*B40),E14)</f>
        <v>0</v>
      </c>
      <c r="G14" s="33">
        <f t="shared" si="0"/>
        <v>0</v>
      </c>
    </row>
    <row r="15" spans="1:7" ht="18" customHeight="1" x14ac:dyDescent="0.25">
      <c r="A15" s="29" t="s">
        <v>98</v>
      </c>
      <c r="B15" s="96" t="s">
        <v>8</v>
      </c>
      <c r="C15" s="50"/>
      <c r="D15" s="65"/>
      <c r="E15" s="31">
        <f>C15*D15</f>
        <v>0</v>
      </c>
      <c r="F15" s="32">
        <f>IF(E15&gt;(C15*B41),(C15*B41),E15)</f>
        <v>0</v>
      </c>
      <c r="G15" s="33">
        <f t="shared" si="0"/>
        <v>0</v>
      </c>
    </row>
    <row r="16" spans="1:7" ht="30" x14ac:dyDescent="0.25">
      <c r="A16" s="29" t="s">
        <v>99</v>
      </c>
      <c r="B16" s="133" t="s">
        <v>66</v>
      </c>
      <c r="C16" s="134"/>
      <c r="D16" s="65"/>
      <c r="E16" s="66">
        <f>D16</f>
        <v>0</v>
      </c>
      <c r="F16" s="67">
        <f>IF(E16&gt;B42,B42,E16)</f>
        <v>0</v>
      </c>
      <c r="G16" s="68">
        <f t="shared" si="0"/>
        <v>0</v>
      </c>
    </row>
    <row r="17" spans="1:7" ht="30" x14ac:dyDescent="0.25">
      <c r="A17" s="113" t="s">
        <v>100</v>
      </c>
      <c r="B17" s="161" t="s">
        <v>66</v>
      </c>
      <c r="C17" s="162"/>
      <c r="D17" s="65"/>
      <c r="E17" s="66">
        <f>D17</f>
        <v>0</v>
      </c>
      <c r="F17" s="67">
        <f>IF(E17&gt;(C13*B43),(B43*C13),E17)</f>
        <v>0</v>
      </c>
      <c r="G17" s="68">
        <f t="shared" si="0"/>
        <v>0</v>
      </c>
    </row>
    <row r="18" spans="1:7" ht="21.95" customHeight="1" x14ac:dyDescent="0.25">
      <c r="A18" s="135" t="s">
        <v>83</v>
      </c>
      <c r="B18" s="136"/>
      <c r="C18" s="136"/>
      <c r="D18" s="137"/>
      <c r="E18" s="60">
        <f>SUM(E19:E20)</f>
        <v>0</v>
      </c>
      <c r="F18" s="60">
        <f>SUM(F19:F20)</f>
        <v>0</v>
      </c>
      <c r="G18" s="61">
        <f>SUM(G19:G20)</f>
        <v>0</v>
      </c>
    </row>
    <row r="19" spans="1:7" ht="30" x14ac:dyDescent="0.25">
      <c r="A19" s="53" t="s">
        <v>102</v>
      </c>
      <c r="B19" s="133" t="s">
        <v>66</v>
      </c>
      <c r="C19" s="134"/>
      <c r="D19" s="52"/>
      <c r="E19" s="31">
        <f t="shared" ref="E19:F20" si="1">D19</f>
        <v>0</v>
      </c>
      <c r="F19" s="32">
        <f t="shared" si="1"/>
        <v>0</v>
      </c>
      <c r="G19" s="33">
        <f>E19-F19</f>
        <v>0</v>
      </c>
    </row>
    <row r="20" spans="1:7" ht="30" x14ac:dyDescent="0.25">
      <c r="A20" s="53" t="s">
        <v>103</v>
      </c>
      <c r="B20" s="133" t="s">
        <v>66</v>
      </c>
      <c r="C20" s="134"/>
      <c r="D20" s="52"/>
      <c r="E20" s="31">
        <f t="shared" si="1"/>
        <v>0</v>
      </c>
      <c r="F20" s="32">
        <f t="shared" si="1"/>
        <v>0</v>
      </c>
      <c r="G20" s="33">
        <f>E20-F20</f>
        <v>0</v>
      </c>
    </row>
    <row r="21" spans="1:7" ht="24.95" customHeight="1" thickBot="1" x14ac:dyDescent="0.3">
      <c r="A21" s="115" t="s">
        <v>36</v>
      </c>
      <c r="B21" s="108"/>
      <c r="C21" s="108"/>
      <c r="D21" s="109"/>
      <c r="E21" s="109">
        <f>SUM(E13:E17,E19:E20)</f>
        <v>0</v>
      </c>
      <c r="F21" s="109">
        <f>SUM(F13:F17,F19:F20)</f>
        <v>0</v>
      </c>
      <c r="G21" s="110">
        <f>SUM(G13:G17,G19:G20)</f>
        <v>0</v>
      </c>
    </row>
    <row r="22" spans="1:7" ht="20.100000000000001" customHeight="1" x14ac:dyDescent="0.25">
      <c r="A22" s="116"/>
      <c r="B22" s="12"/>
      <c r="C22" s="12"/>
      <c r="D22" s="126" t="s">
        <v>93</v>
      </c>
      <c r="E22" s="124">
        <f>SUM(E13)</f>
        <v>0</v>
      </c>
      <c r="F22" s="124">
        <f t="shared" ref="F22:G22" si="2">SUM(F13)</f>
        <v>0</v>
      </c>
      <c r="G22" s="127">
        <f t="shared" si="2"/>
        <v>0</v>
      </c>
    </row>
    <row r="23" spans="1:7" ht="20.100000000000001" customHeight="1" x14ac:dyDescent="0.25">
      <c r="A23" s="116"/>
      <c r="B23" s="12"/>
      <c r="C23" s="12"/>
      <c r="D23" s="128" t="s">
        <v>94</v>
      </c>
      <c r="E23" s="25">
        <f>SUM(E14:E15)</f>
        <v>0</v>
      </c>
      <c r="F23" s="25">
        <f>SUM(F14:F15)</f>
        <v>0</v>
      </c>
      <c r="G23" s="27">
        <f>SUM(G14:G15)</f>
        <v>0</v>
      </c>
    </row>
    <row r="24" spans="1:7" ht="20.100000000000001" customHeight="1" x14ac:dyDescent="0.25">
      <c r="A24" s="116"/>
      <c r="B24" s="12"/>
      <c r="C24" s="12"/>
      <c r="D24" s="128" t="s">
        <v>95</v>
      </c>
      <c r="E24" s="25">
        <f>SUM(E16,E19)</f>
        <v>0</v>
      </c>
      <c r="F24" s="25">
        <f t="shared" ref="F24:G24" si="3">SUM(F16,F19)</f>
        <v>0</v>
      </c>
      <c r="G24" s="27">
        <f t="shared" si="3"/>
        <v>0</v>
      </c>
    </row>
    <row r="25" spans="1:7" ht="20.100000000000001" customHeight="1" thickBot="1" x14ac:dyDescent="0.3">
      <c r="A25" s="116"/>
      <c r="B25" s="12"/>
      <c r="C25" s="12"/>
      <c r="D25" s="129" t="s">
        <v>101</v>
      </c>
      <c r="E25" s="125">
        <f>SUM(E17,E20)</f>
        <v>0</v>
      </c>
      <c r="F25" s="125">
        <f t="shared" ref="F25:G25" si="4">SUM(F17,F20)</f>
        <v>0</v>
      </c>
      <c r="G25" s="130">
        <f t="shared" si="4"/>
        <v>0</v>
      </c>
    </row>
    <row r="26" spans="1:7" ht="24.95" customHeight="1" thickBot="1" x14ac:dyDescent="0.3">
      <c r="A26" s="116"/>
      <c r="B26" s="12"/>
      <c r="C26" s="12"/>
      <c r="D26" s="160" t="s">
        <v>127</v>
      </c>
      <c r="E26" s="148"/>
      <c r="F26" s="149"/>
      <c r="G26" s="88">
        <f>SUM(F13:F17,F19:F20)</f>
        <v>0</v>
      </c>
    </row>
    <row r="27" spans="1:7" ht="24.95" customHeight="1" thickBot="1" x14ac:dyDescent="0.3">
      <c r="A27" s="116"/>
      <c r="B27" s="12"/>
      <c r="C27" s="12"/>
      <c r="D27" s="150" t="s">
        <v>82</v>
      </c>
      <c r="E27" s="151"/>
      <c r="F27" s="152"/>
      <c r="G27" s="94">
        <f>SUM(G13:G17,G19:G20)</f>
        <v>0</v>
      </c>
    </row>
    <row r="28" spans="1:7" x14ac:dyDescent="0.25">
      <c r="D28" s="15"/>
      <c r="E28" s="21"/>
      <c r="F28" s="15"/>
    </row>
    <row r="29" spans="1:7" x14ac:dyDescent="0.25">
      <c r="A29" s="117" t="s">
        <v>3</v>
      </c>
      <c r="D29" s="15"/>
      <c r="E29" s="15"/>
      <c r="F29" s="15"/>
    </row>
    <row r="30" spans="1:7" ht="15" customHeight="1" x14ac:dyDescent="0.25">
      <c r="A30" s="147" t="s">
        <v>4</v>
      </c>
      <c r="B30" s="147"/>
      <c r="C30" s="147"/>
      <c r="D30" s="147"/>
      <c r="E30" s="147"/>
      <c r="F30" s="147"/>
    </row>
    <row r="31" spans="1:7" x14ac:dyDescent="0.25">
      <c r="D31" s="37"/>
      <c r="E31" s="15"/>
      <c r="F31" s="15"/>
    </row>
    <row r="32" spans="1:7" x14ac:dyDescent="0.25">
      <c r="A32" s="118" t="s">
        <v>64</v>
      </c>
      <c r="F32" s="15"/>
    </row>
    <row r="33" spans="1:7" x14ac:dyDescent="0.25">
      <c r="A33" s="118"/>
      <c r="D33" t="s">
        <v>5</v>
      </c>
      <c r="E33" s="54"/>
      <c r="F33" s="54"/>
      <c r="G33" s="54"/>
    </row>
    <row r="34" spans="1:7" x14ac:dyDescent="0.25">
      <c r="A34" s="118" t="s">
        <v>63</v>
      </c>
      <c r="B34" t="s">
        <v>6</v>
      </c>
      <c r="F34" s="38"/>
    </row>
    <row r="35" spans="1:7" x14ac:dyDescent="0.25">
      <c r="F35" s="15"/>
    </row>
    <row r="36" spans="1:7" x14ac:dyDescent="0.25">
      <c r="F36" s="15"/>
    </row>
    <row r="37" spans="1:7" x14ac:dyDescent="0.25">
      <c r="F37" s="15"/>
    </row>
    <row r="38" spans="1:7" hidden="1" x14ac:dyDescent="0.25">
      <c r="A38" s="119" t="s">
        <v>58</v>
      </c>
      <c r="B38" s="121" t="s">
        <v>59</v>
      </c>
      <c r="C38" s="75"/>
      <c r="D38" s="15"/>
      <c r="E38" s="15"/>
      <c r="F38" s="15"/>
    </row>
    <row r="39" spans="1:7" hidden="1" x14ac:dyDescent="0.25">
      <c r="A39" s="20" t="s">
        <v>60</v>
      </c>
      <c r="B39" s="76">
        <v>15000</v>
      </c>
      <c r="C39" s="76"/>
      <c r="D39" s="15"/>
      <c r="E39" s="15"/>
      <c r="F39" s="15"/>
    </row>
    <row r="40" spans="1:7" hidden="1" x14ac:dyDescent="0.25">
      <c r="A40" s="20" t="s">
        <v>61</v>
      </c>
      <c r="B40" s="76">
        <v>1000</v>
      </c>
      <c r="C40" s="76"/>
      <c r="D40" s="15"/>
      <c r="E40" s="15"/>
      <c r="F40" s="15"/>
    </row>
    <row r="41" spans="1:7" hidden="1" x14ac:dyDescent="0.25">
      <c r="A41" s="20" t="s">
        <v>77</v>
      </c>
      <c r="B41" s="76">
        <v>2000</v>
      </c>
      <c r="C41" s="76"/>
      <c r="D41" s="15"/>
      <c r="E41" s="15"/>
      <c r="F41" s="15"/>
    </row>
    <row r="42" spans="1:7" hidden="1" x14ac:dyDescent="0.25">
      <c r="A42" s="20" t="s">
        <v>62</v>
      </c>
      <c r="B42" s="76">
        <v>15000</v>
      </c>
      <c r="C42" s="76"/>
      <c r="D42" s="15"/>
      <c r="E42" s="15"/>
      <c r="F42" s="15"/>
    </row>
    <row r="43" spans="1:7" hidden="1" x14ac:dyDescent="0.25">
      <c r="A43" s="20" t="s">
        <v>90</v>
      </c>
      <c r="B43" s="76">
        <v>10000</v>
      </c>
      <c r="D43" s="15"/>
      <c r="E43" s="15"/>
      <c r="F43" s="15"/>
    </row>
    <row r="44" spans="1:7" hidden="1" x14ac:dyDescent="0.25">
      <c r="D44" s="15"/>
      <c r="E44" s="15"/>
      <c r="F44" s="15"/>
    </row>
    <row r="45" spans="1:7" x14ac:dyDescent="0.25">
      <c r="D45" s="15"/>
      <c r="E45" s="15"/>
      <c r="F45" s="15"/>
    </row>
    <row r="46" spans="1:7" x14ac:dyDescent="0.25">
      <c r="D46" s="15"/>
      <c r="E46" s="15"/>
      <c r="F46" s="15"/>
    </row>
    <row r="47" spans="1:7" x14ac:dyDescent="0.25">
      <c r="D47" s="15"/>
      <c r="E47" s="15"/>
      <c r="F47" s="15"/>
    </row>
    <row r="51" ht="24.75" customHeight="1" x14ac:dyDescent="0.25"/>
  </sheetData>
  <sheetProtection password="9CE3" sheet="1" objects="1" scenarios="1" selectLockedCells="1"/>
  <mergeCells count="15">
    <mergeCell ref="A18:D18"/>
    <mergeCell ref="A12:D12"/>
    <mergeCell ref="A30:F30"/>
    <mergeCell ref="D26:F26"/>
    <mergeCell ref="D27:F27"/>
    <mergeCell ref="B19:C19"/>
    <mergeCell ref="B20:C20"/>
    <mergeCell ref="B17:C17"/>
    <mergeCell ref="B2:F2"/>
    <mergeCell ref="B3:F3"/>
    <mergeCell ref="B4:F4"/>
    <mergeCell ref="B5:F5"/>
    <mergeCell ref="B16:C16"/>
    <mergeCell ref="A9:G9"/>
    <mergeCell ref="A8:G8"/>
  </mergeCells>
  <conditionalFormatting sqref="C13">
    <cfRule type="cellIs" dxfId="0" priority="9" operator="between">
      <formula>1</formula>
      <formula>3</formula>
    </cfRule>
  </conditionalFormatting>
  <pageMargins left="0.25" right="0.25" top="0.75" bottom="0.75" header="0.3" footer="0.3"/>
  <pageSetup paperSize="9" scale="61" fitToHeight="0" orientation="portrait" r:id="rId1"/>
  <headerFooter differentFirst="1">
    <oddHeader>&amp;RObrazec 3b: Podatki o ukrepu</oddHeader>
    <oddFooter>&amp;C»Javni razpis za sofinanciranje ukrepov trajnostne mobilnosti (oznaka JR-TM 1/2017) v okviru OP-EKP 2014 - 2020«</oddFooter>
    <firstHeader>&amp;L
&amp;G&amp;C&amp;G&amp;RObrazec Izračun dejanskih priznanih stroškov</firstHeader>
    <firstFooter>&amp;CJAVNI POZIV 61SUB-LSKI19
Nepovratne finančne spodbude občinam za naložbe v izgradnjo kolesarske infrastrukture&amp;R&amp;A</first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2</vt:i4>
      </vt:variant>
    </vt:vector>
  </HeadingPairs>
  <TitlesOfParts>
    <vt:vector size="5" baseType="lpstr">
      <vt:lpstr>Navodila</vt:lpstr>
      <vt:lpstr>Kolesarske povezave</vt:lpstr>
      <vt:lpstr>Sistem izposoje javnih koles</vt:lpstr>
      <vt:lpstr>'Kolesarske povezave'!Področje_tiskanja</vt:lpstr>
      <vt:lpstr>'Sistem izposoje javnih koles'!Področje_tiskanja</vt:lpstr>
    </vt:vector>
  </TitlesOfParts>
  <Company>MZIP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 Steklačič</dc:creator>
  <cp:lastModifiedBy>Lucija Adamič</cp:lastModifiedBy>
  <cp:lastPrinted>2019-03-14T08:38:30Z</cp:lastPrinted>
  <dcterms:created xsi:type="dcterms:W3CDTF">2017-04-25T12:56:53Z</dcterms:created>
  <dcterms:modified xsi:type="dcterms:W3CDTF">2019-03-21T09:10:46Z</dcterms:modified>
</cp:coreProperties>
</file>