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a_delovni_zvezek" defaultThemeVersion="124226"/>
  <bookViews>
    <workbookView xWindow="0" yWindow="0" windowWidth="11490" windowHeight="6645" tabRatio="948" activeTab="2"/>
  </bookViews>
  <sheets>
    <sheet name="Navodila" sheetId="24" r:id="rId1"/>
    <sheet name="Kolesarske povezave" sheetId="21" r:id="rId2"/>
    <sheet name="Sistem izposoje javnih koles" sheetId="23" r:id="rId3"/>
  </sheets>
  <definedNames>
    <definedName name="Izbiradane" localSheetId="1">'Kolesarske povezave'!#REF!</definedName>
    <definedName name="Izbiradane">#REF!</definedName>
    <definedName name="_xlnm.Print_Area" localSheetId="1">'Kolesarske povezave'!$A$1:$G$75</definedName>
    <definedName name="_xlnm.Print_Area" localSheetId="2">'Sistem izposoje javnih koles'!$A$1:$G$46</definedName>
  </definedNames>
  <calcPr calcId="162913"/>
</workbook>
</file>

<file path=xl/calcChain.xml><?xml version="1.0" encoding="utf-8"?>
<calcChain xmlns="http://schemas.openxmlformats.org/spreadsheetml/2006/main">
  <c r="E47" i="21" l="1"/>
  <c r="F47" i="21" s="1"/>
  <c r="G47" i="21" s="1"/>
  <c r="E26" i="23" l="1"/>
  <c r="F26" i="23" l="1"/>
  <c r="E25" i="23"/>
  <c r="E49" i="21"/>
  <c r="G26" i="23" l="1"/>
  <c r="F25" i="23"/>
  <c r="G25" i="23" s="1"/>
  <c r="F49" i="21"/>
  <c r="G49" i="21" s="1"/>
  <c r="E56" i="21" l="1"/>
  <c r="F56" i="21" s="1"/>
  <c r="G56" i="21" s="1"/>
  <c r="E55" i="21"/>
  <c r="E53" i="21"/>
  <c r="E52" i="21"/>
  <c r="E50" i="21"/>
  <c r="E48" i="21"/>
  <c r="E58" i="21"/>
  <c r="E63" i="21" l="1"/>
  <c r="F55" i="21"/>
  <c r="F64" i="21" s="1"/>
  <c r="E64" i="21"/>
  <c r="F48" i="21"/>
  <c r="G48" i="21" s="1"/>
  <c r="E57" i="21"/>
  <c r="F58" i="21"/>
  <c r="F57" i="21" s="1"/>
  <c r="E54" i="21"/>
  <c r="F53" i="21"/>
  <c r="G53" i="21" s="1"/>
  <c r="E51" i="21"/>
  <c r="F52" i="21"/>
  <c r="F50" i="21"/>
  <c r="G55" i="21" l="1"/>
  <c r="G54" i="21"/>
  <c r="G64" i="21"/>
  <c r="F54" i="21"/>
  <c r="G50" i="21"/>
  <c r="G63" i="21" s="1"/>
  <c r="F63" i="21"/>
  <c r="G58" i="21"/>
  <c r="G57" i="21" s="1"/>
  <c r="F51" i="21"/>
  <c r="G52" i="21"/>
  <c r="G51" i="21" s="1"/>
  <c r="B20" i="21" l="1"/>
  <c r="H19" i="21" l="1"/>
  <c r="E24" i="23" l="1"/>
  <c r="E33" i="23" s="1"/>
  <c r="E27" i="23"/>
  <c r="F27" i="23" s="1"/>
  <c r="E30" i="23"/>
  <c r="E29" i="23"/>
  <c r="E34" i="23" s="1"/>
  <c r="E35" i="23" l="1"/>
  <c r="E45" i="21"/>
  <c r="E44" i="21"/>
  <c r="E61" i="21" l="1"/>
  <c r="E60" i="21"/>
  <c r="E46" i="21"/>
  <c r="F59" i="21" l="1"/>
  <c r="G27" i="23"/>
  <c r="B108" i="21" l="1"/>
  <c r="B104" i="21"/>
  <c r="C104" i="21" s="1"/>
  <c r="B103" i="21"/>
  <c r="B102" i="21"/>
  <c r="B101" i="21"/>
  <c r="B107" i="21" s="1"/>
  <c r="B100" i="21"/>
  <c r="B106" i="21" s="1"/>
  <c r="C106" i="21" s="1"/>
  <c r="B99" i="21"/>
  <c r="B105" i="21" s="1"/>
  <c r="F29" i="23" l="1"/>
  <c r="E23" i="23"/>
  <c r="E32" i="23" s="1"/>
  <c r="C108" i="21"/>
  <c r="C103" i="21"/>
  <c r="C102" i="21"/>
  <c r="C107" i="21"/>
  <c r="C99" i="21"/>
  <c r="F46" i="21"/>
  <c r="G46" i="21" s="1"/>
  <c r="F44" i="21"/>
  <c r="E43" i="21"/>
  <c r="E42" i="21"/>
  <c r="E41" i="21"/>
  <c r="E40" i="21"/>
  <c r="E39" i="21"/>
  <c r="E38" i="21"/>
  <c r="E37" i="21"/>
  <c r="E36" i="21"/>
  <c r="E35" i="21"/>
  <c r="E34" i="21"/>
  <c r="F37" i="21" l="1"/>
  <c r="F42" i="21"/>
  <c r="F34" i="21"/>
  <c r="E62" i="21"/>
  <c r="G29" i="23"/>
  <c r="G34" i="23" s="1"/>
  <c r="F34" i="23"/>
  <c r="F23" i="23"/>
  <c r="F32" i="23" s="1"/>
  <c r="E22" i="23"/>
  <c r="E31" i="23"/>
  <c r="E33" i="21"/>
  <c r="E28" i="23"/>
  <c r="F38" i="21"/>
  <c r="G38" i="21" s="1"/>
  <c r="C100" i="21"/>
  <c r="F35" i="21" s="1"/>
  <c r="G35" i="21" s="1"/>
  <c r="F41" i="21"/>
  <c r="G41" i="21" s="1"/>
  <c r="C105" i="21"/>
  <c r="F40" i="21" s="1"/>
  <c r="F39" i="21"/>
  <c r="G39" i="21" s="1"/>
  <c r="F43" i="21"/>
  <c r="G37" i="21"/>
  <c r="F30" i="23"/>
  <c r="F24" i="23"/>
  <c r="F33" i="23" s="1"/>
  <c r="G44" i="21"/>
  <c r="C101" i="21"/>
  <c r="F36" i="21" s="1"/>
  <c r="F45" i="21"/>
  <c r="E59" i="21"/>
  <c r="G42" i="21" l="1"/>
  <c r="G30" i="23"/>
  <c r="G35" i="23" s="1"/>
  <c r="F35" i="23"/>
  <c r="F22" i="23"/>
  <c r="F31" i="23"/>
  <c r="G36" i="23"/>
  <c r="F33" i="21"/>
  <c r="G43" i="21"/>
  <c r="G34" i="21"/>
  <c r="G40" i="21"/>
  <c r="G23" i="23"/>
  <c r="G32" i="23" s="1"/>
  <c r="G36" i="21"/>
  <c r="G24" i="23"/>
  <c r="G33" i="23" s="1"/>
  <c r="F28" i="23"/>
  <c r="G45" i="21"/>
  <c r="G37" i="23" l="1"/>
  <c r="G31" i="23"/>
  <c r="G22" i="23"/>
  <c r="G33" i="21"/>
  <c r="G28" i="23"/>
  <c r="F61" i="21" l="1"/>
  <c r="G61" i="21" s="1"/>
  <c r="G59" i="21"/>
  <c r="F60" i="21"/>
  <c r="G60" i="21" s="1"/>
  <c r="G66" i="21" l="1"/>
  <c r="G62" i="21"/>
  <c r="G65" i="21"/>
  <c r="F62" i="21"/>
</calcChain>
</file>

<file path=xl/comments1.xml><?xml version="1.0" encoding="utf-8"?>
<comments xmlns="http://schemas.openxmlformats.org/spreadsheetml/2006/main">
  <authors>
    <author>Gregor Steklačič</author>
  </authors>
  <commentList>
    <comment ref="B20" authorId="0">
      <text>
        <r>
          <rPr>
            <sz val="9"/>
            <color indexed="81"/>
            <rFont val="Tahoma"/>
            <family val="2"/>
            <charset val="238"/>
          </rPr>
          <t xml:space="preserve">
Razdalja je izračunana iz dolžin posameznih vrst ločene kolesarske infrastukture.
</t>
        </r>
      </text>
    </comment>
    <comment ref="D66" authorId="0">
      <text>
        <r>
          <rPr>
            <sz val="9"/>
            <color indexed="81"/>
            <rFont val="Tahoma"/>
            <family val="2"/>
            <charset val="238"/>
          </rPr>
          <t xml:space="preserve">To so tisti upravičeni stroški, ki presegajo omejitve. </t>
        </r>
      </text>
    </comment>
  </commentList>
</comments>
</file>

<file path=xl/comments2.xml><?xml version="1.0" encoding="utf-8"?>
<comments xmlns="http://schemas.openxmlformats.org/spreadsheetml/2006/main">
  <authors>
    <author>Gregor Steklačič</author>
  </authors>
  <commentList>
    <comment ref="C23" authorId="0">
      <text>
        <r>
          <rPr>
            <sz val="9"/>
            <color indexed="81"/>
            <rFont val="Segoe UI"/>
            <family val="2"/>
            <charset val="238"/>
          </rPr>
          <t xml:space="preserve">Minimalno število postaj je 4. </t>
        </r>
      </text>
    </comment>
    <comment ref="D37" authorId="0">
      <text>
        <r>
          <rPr>
            <sz val="9"/>
            <color indexed="81"/>
            <rFont val="Tahoma"/>
            <family val="2"/>
            <charset val="238"/>
          </rPr>
          <t xml:space="preserve">To so tisti upravičeni stroški, ki presegajo omejitve. </t>
        </r>
      </text>
    </comment>
  </commentList>
</comments>
</file>

<file path=xl/sharedStrings.xml><?xml version="1.0" encoding="utf-8"?>
<sst xmlns="http://schemas.openxmlformats.org/spreadsheetml/2006/main" count="237" uniqueCount="164">
  <si>
    <t xml:space="preserve">Naziv ukrepa: </t>
  </si>
  <si>
    <t>Naziv vlagatelja:</t>
  </si>
  <si>
    <t>Ime in priimek odgovorne osebe vlagatelja:</t>
  </si>
  <si>
    <t xml:space="preserve">Izjava o resničnosti: </t>
  </si>
  <si>
    <t xml:space="preserve">Spodaj podpisani/a izjavljam, da so navedeni podatki resnični in preverljivi. </t>
  </si>
  <si>
    <t xml:space="preserve">Odgovorna oseba: </t>
  </si>
  <si>
    <t>žig</t>
  </si>
  <si>
    <t>m</t>
  </si>
  <si>
    <t>kom</t>
  </si>
  <si>
    <t>m2</t>
  </si>
  <si>
    <t xml:space="preserve">Optimalna razdalja povezave: </t>
  </si>
  <si>
    <t xml:space="preserve">Razdalja predlagane trase povezave: </t>
  </si>
  <si>
    <t>Vrsta ločene kolesarske povezave:</t>
  </si>
  <si>
    <t>Dolžina odseka (m)</t>
  </si>
  <si>
    <t>Povprečna širina na odseku  (m)</t>
  </si>
  <si>
    <t>kolesarska pot</t>
  </si>
  <si>
    <t>kolesarska steza</t>
  </si>
  <si>
    <t>kolesarski pas</t>
  </si>
  <si>
    <t>pomožni kolesarski pas</t>
  </si>
  <si>
    <t>pas za kolesarje na pločniku</t>
  </si>
  <si>
    <t>hitra kolesarska pot</t>
  </si>
  <si>
    <t>kolesarska ulica</t>
  </si>
  <si>
    <t>ni vezano na širino</t>
  </si>
  <si>
    <t>druge vrste kolesarskih povezav</t>
  </si>
  <si>
    <t>Enota</t>
  </si>
  <si>
    <t>Količina</t>
  </si>
  <si>
    <t>Kolesarska pot - novogradnja</t>
  </si>
  <si>
    <t>m1</t>
  </si>
  <si>
    <t>Kolesarska steza - novogradnja</t>
  </si>
  <si>
    <t>Kolesarski pas - novogradnja</t>
  </si>
  <si>
    <t>Pas za kolesarje na pločniku - novogradnja</t>
  </si>
  <si>
    <t>Rekonstrukcija kolesarske poti</t>
  </si>
  <si>
    <t>Rekonstrukcija kolesarske steze</t>
  </si>
  <si>
    <t>Rekonstrukcija kolesarskega pasu</t>
  </si>
  <si>
    <t>Hitra kolesarska pot - novogradnja</t>
  </si>
  <si>
    <t>Kolesarska ulica - vzpostavitev</t>
  </si>
  <si>
    <t>SKUPAJ</t>
  </si>
  <si>
    <t xml:space="preserve">Povezanost: </t>
  </si>
  <si>
    <t xml:space="preserve">1. različna funkcijska območja mesta (npr. stanovanjska soseska – poslovno-gospodarske cone – središče mesta – stanovanjska soseska) = 100%                                                                                                         </t>
  </si>
  <si>
    <t xml:space="preserve">2. enaka funkcijska območja mesta (stanovanjska soseska – stanovanjska soseska, poslovno-gospodarska cona – poslovno-gospodarska cona) = 30%                                                                                                     </t>
  </si>
  <si>
    <t xml:space="preserve">3. ne povezuje različnih območij mesta = 10%                                              </t>
  </si>
  <si>
    <t>optimum</t>
  </si>
  <si>
    <t>minimum</t>
  </si>
  <si>
    <t>Kolesarska pot</t>
  </si>
  <si>
    <t>Kolesarski pas</t>
  </si>
  <si>
    <t>Pomožni kolesarski pas</t>
  </si>
  <si>
    <t>Pas za kolesarje na pločniku</t>
  </si>
  <si>
    <t xml:space="preserve">Hitra kolesarska pot </t>
  </si>
  <si>
    <t>Kolesarska ulica</t>
  </si>
  <si>
    <t>DA</t>
  </si>
  <si>
    <t>Prometni pas, namenjen mešanemu prometu (sharrow)</t>
  </si>
  <si>
    <t>NE</t>
  </si>
  <si>
    <t>Finančne omejitve po tekočem metru</t>
  </si>
  <si>
    <t>Omejitev  (neto)</t>
  </si>
  <si>
    <t>Izračun glede na povprečno širino</t>
  </si>
  <si>
    <t>Kolesarski pas - zaris na cesti</t>
  </si>
  <si>
    <t>Pas za kolesarje na pločniku - zaris črte</t>
  </si>
  <si>
    <t>ni omejitve širine</t>
  </si>
  <si>
    <t>Omejitve</t>
  </si>
  <si>
    <t>Neto</t>
  </si>
  <si>
    <t xml:space="preserve">Postaja </t>
  </si>
  <si>
    <t>Kolo</t>
  </si>
  <si>
    <t>Nadzorni sistem</t>
  </si>
  <si>
    <t>Datum:  ______________________</t>
  </si>
  <si>
    <t>Kraj:  ________________________</t>
  </si>
  <si>
    <t>Vrste stroškov</t>
  </si>
  <si>
    <t>skupna cena iz popisa del</t>
  </si>
  <si>
    <t>Gradnja nepremičnin</t>
  </si>
  <si>
    <t>Načrtovani strošek</t>
  </si>
  <si>
    <t>Načrtovovani strošek na enoto  (neto)</t>
  </si>
  <si>
    <t>Naziv naložbe:</t>
  </si>
  <si>
    <t>Gradnja kolesarskih povezav</t>
  </si>
  <si>
    <t>Ostali priznani stroški glede na odgovore na vprašanja</t>
  </si>
  <si>
    <t>Premostitveni in izvennivojski objekti le za aktivne oblike mobilnosti</t>
  </si>
  <si>
    <t>Gradnja vzporedne infrastrukture za pešce</t>
  </si>
  <si>
    <t xml:space="preserve">PARAMETRI ZA IZRAČUN OMEJITEV: </t>
  </si>
  <si>
    <t>Električnino kolo</t>
  </si>
  <si>
    <t xml:space="preserve">Opis ukrepa: </t>
  </si>
  <si>
    <t>Navodila za izpolnjevanje obrazca:</t>
  </si>
  <si>
    <t xml:space="preserve"> - izpolnite vsa polja označena z zeleno</t>
  </si>
  <si>
    <t xml:space="preserve">Po potrebi izpolnite zavihek Kolesarske povezave in/ali Sistem izposoje koles. </t>
  </si>
  <si>
    <t>Nepriznani stroški, ki presegajo omejitev JP - občina</t>
  </si>
  <si>
    <t>Ostali priznani stroški</t>
  </si>
  <si>
    <t xml:space="preserve">Izračun upošteva omejitve iz dokumentacije javnega poziva za določitev višine priznanih stroškov ukrepa. </t>
  </si>
  <si>
    <t xml:space="preserve">Nepriznani strošek </t>
  </si>
  <si>
    <t xml:space="preserve">Nepriznan strošek </t>
  </si>
  <si>
    <t xml:space="preserve">Vpišite dolžino in povprečno širino posamezne vrste povezave. Vpisuje se skupno dolžino povezave v obe smeri (razen za kolesarsko pot in kolesarsko ulico), za širino pa se uporabi povprečna širina v eno smer. V desnem stolpcu so trenutno zapisane minimalne širine po Pravilniku o kolesarskih površinah oz. smernicah. </t>
  </si>
  <si>
    <t>Finančne omejitve gradnje pločnika na m2</t>
  </si>
  <si>
    <t xml:space="preserve">Priznan        strošek </t>
  </si>
  <si>
    <t>Klicni center</t>
  </si>
  <si>
    <t>število</t>
  </si>
  <si>
    <t>1.1. Zasaditev dreves in zelene površine</t>
  </si>
  <si>
    <t>SPECIFIČNI POGOJI</t>
  </si>
  <si>
    <t>Opis specifičnega pogoja</t>
  </si>
  <si>
    <t>DOKAZILO</t>
  </si>
  <si>
    <t>KOMENTAR</t>
  </si>
  <si>
    <t>Sprejeta celostna prometna strategija</t>
  </si>
  <si>
    <t>Občina, v kateri se bo izvedla naložba, ima sprejeto Celostno prometno strategijo (CPS), ki je izdelana skladno s Smernicami za izdelavo celostnih prometnih strategij.</t>
  </si>
  <si>
    <t>Projektna ali investicijska dokumentacija</t>
  </si>
  <si>
    <t>Izdelan koncept kolesarske povezave</t>
  </si>
  <si>
    <t xml:space="preserve">Koncept kolesarske povezave, ki določa izhodišče in cilj poti potencialnih vsakodnevnih migrantov, skladno s poglavjem 3.1. v prilogi 1: 1 Kolesarjem prijazna infrastruktura – smernice za umeščanje kolesarskih površin v urbana naselja (MZI, avgust 2017). Koncept dokaže potrebo po povezavi in poda idejno zasnovo za zagotovitev kolesarske povezave v obe smeri, skladno z načeli smernic.
Vlagatelj mora izkazati, da nova povezava povezuje izhodišče in cilj poti vsakodnevnih kolesarjev znotraj mesta skladno s smernicami za umeščanje kolesarske infrastrukture v urbanih naseljih.  Naložba lahko predstavlja omrežje kolesarskih povezav v mestu ali pa le eno kolesarsko povezavo med izhodiščem in ciljem, ki lahko vključuje tudi navezovalne/napajalne kolesarske povezave. 
Projekt v investicijski dokumentaciji mora predstavljati celovito kolesarsko povezavo med izhodiščem in ciljem. Celovita povezava je lahko izvedena v več etapah, pri čemer lahko ukrep, katerim občina kandidira za sredstva,  predstavlja eno ali več etap. </t>
  </si>
  <si>
    <t>Projektna ali investicijska dokumentacija mora vsebovati grafično prilogo s prikazom obstoječega kolesarskega omrežja in umestitvijo te kolesarske povezave, ki izkazuje povezovanje dveh različnih območij namenske rabe prostora iz OPN (območja stanovanj, območje centralnih dejavnosti, območja proizvodni dejavnosti, območje stavbnih površin).</t>
  </si>
  <si>
    <t>Neposrednost kolesarske povezave</t>
  </si>
  <si>
    <t>Dolžina povezave predstavlja kolesarsko traso, ki ni 20 % daljša od optimalne dolžine in da daljša trasa nima večjega števila križanj.</t>
  </si>
  <si>
    <t>Projektna ali investicijska dokumentacija mora vsebovati grafično prilogo z zarisano optimalno in načrtovano traso ter izračunom dolžine obeh.</t>
  </si>
  <si>
    <t>Udobnost kolesarske povezave</t>
  </si>
  <si>
    <t>Na križanjih povezave z neprednostnimi cestami je predvidno nivojsko vodenje kolesarja (dvignjeni plato) oz. so klančine z vzdolžnimi nakloni pod 1:20 ali v primeru kolesarskega pasu neposredno vodenje preko križišča.
Kolesarska povezava se ne dviga in spušča na posameznih uvozih (rodeo-efekt).</t>
  </si>
  <si>
    <t>Projektna dokumentacija</t>
  </si>
  <si>
    <t>SPECIFIČNI POGOJ v primeru gradnje infrastruktrue za pešce ob kolesarskih povezavi</t>
  </si>
  <si>
    <t>Minimalna širina</t>
  </si>
  <si>
    <t>Pločniki morajo biti široki vsaj 1,5 m, da omogočajo srečanje dveh invalidskih vozičkov, vsaj na eni strani ceste.
Zožanja zaradi obstoječih objektov ali prometne signalizacije so dopustna lokalno, na manj kot 10% dolžine pločnika, dolžina posamezne zožitve pa ne sme presegati 50 m.</t>
  </si>
  <si>
    <t>Minimalno število postaj v sistemu</t>
  </si>
  <si>
    <t>Sistem bo imel vsaj 4 postaje na različnih delih mesta v minimalni oddaljenosti  200 m enega od drugega.</t>
  </si>
  <si>
    <t>Minimalno število priklopnih mest na postajo</t>
  </si>
  <si>
    <t>Vsaka postaja mora imeti vsaj 10 priklopnih mest.</t>
  </si>
  <si>
    <t>Oddaljenost postaj od virov in ciljev poti</t>
  </si>
  <si>
    <t>Oddaljenost posamezne postaje ni oddaljena več kot 150 m od virov uporabnikov (izhodišča in cilji potovanj).</t>
  </si>
  <si>
    <t>Zagotavljanje klicnega centra</t>
  </si>
  <si>
    <t>Zagotavljanje klicnega centra (delovanje 24/7) in uporabnina sistema za izposojo koles za obdobje enega leta in ostalo blago oziroma storitve, kot izhajajo iz razpisne dokumentacije za predmetno javno naročilo.</t>
  </si>
  <si>
    <t>Izjava odgovorne osebe</t>
  </si>
  <si>
    <t>Delovanje celo leto</t>
  </si>
  <si>
    <t>Sistem bo deloval vse leto.</t>
  </si>
  <si>
    <t>Ažurne informacije o številu razpoložljivih koles na posamezni postaji</t>
  </si>
  <si>
    <t>Sistem bo omogočal ažurno (real time) informacijo o številu razpoložljivih koles na posamezni postaji na spletu in aplikaciji za mobilne telefone.</t>
  </si>
  <si>
    <t>Sprejet Odlok o načrtu za kakovost zraka</t>
  </si>
  <si>
    <t>Občina, v kateri se bo izvedla naložba, ima sprejet Odlog o načrtu kakovovsti zraka.</t>
  </si>
  <si>
    <t xml:space="preserve">SKUPAJ 1.1. </t>
  </si>
  <si>
    <t xml:space="preserve">SKUPAJ 1.3. </t>
  </si>
  <si>
    <t xml:space="preserve">SKUPAJ 1.4. </t>
  </si>
  <si>
    <t>IZJAVA O IZPOLNJEVANJU SPLOŠNIH IN SPECIFIČNIH POGOJEV</t>
  </si>
  <si>
    <t>1.1. Gradnja / postavitev postaj za sistem izposoje javnih koles</t>
  </si>
  <si>
    <t>1.3. Nakup koles</t>
  </si>
  <si>
    <t>1.3. Nakup električnih koles</t>
  </si>
  <si>
    <t>1.4. Programska oprema za upravljanje sistema izposoje javnih koles</t>
  </si>
  <si>
    <t>7. Stroški zagotavljanja klicnega centra (delovanje 24/7) za 1 leto</t>
  </si>
  <si>
    <t>SKUPAJ 7.</t>
  </si>
  <si>
    <t>1. 4. Ostali morebitno priznani stroški glede na odgovore na vprašanja</t>
  </si>
  <si>
    <t>7. Ostali morebitno priznani stroški glede na odgovore na vprašanja</t>
  </si>
  <si>
    <t>1.1. Kolesarska steza - novogradnja</t>
  </si>
  <si>
    <t>1.1. Kolesarska pot - novogradnja</t>
  </si>
  <si>
    <t>1.1. Kolesarski pas - novogradnja</t>
  </si>
  <si>
    <t>1.1. Kolesarski pas - zaris na cest</t>
  </si>
  <si>
    <t>1.1. Pas za kolesarje na pločniku - zaris črt</t>
  </si>
  <si>
    <t>1.1. Pas za kolesarje na pločniku - novogradnja</t>
  </si>
  <si>
    <t>1.1. Rekonstrukcija kolesarske poti</t>
  </si>
  <si>
    <t>1.1. Rekonstrukcija kolesarske steze</t>
  </si>
  <si>
    <t>1.1. Rekonstrukcija kolesarskega pasu</t>
  </si>
  <si>
    <t>1.1. Hitra kolesarska pot - novogradnja</t>
  </si>
  <si>
    <t>1.1. Kolesarska ulica - vzpostavitev</t>
  </si>
  <si>
    <t>1.1. Prometni pas, namenjen mešanemu prometu (sharrow) - stroški prometne signalizacije</t>
  </si>
  <si>
    <t>1.1. Naprave in ukrepi za umirjanje prometa</t>
  </si>
  <si>
    <t>1.1. Prometna signalizacija</t>
  </si>
  <si>
    <t>1.1. Parkirišča za kolesa</t>
  </si>
  <si>
    <t>1.1. Pločnik - gradnja</t>
  </si>
  <si>
    <t>1.1. Gradnja javne razsvetljave</t>
  </si>
  <si>
    <t>1.1. Prestavitev komunalne infrastrukture</t>
  </si>
  <si>
    <t>1.3. Urbana oprema - vpišite skupen znesek iz popisa del</t>
  </si>
  <si>
    <t>1.1. Ločeno navedite opis posameznega objekta</t>
  </si>
  <si>
    <t>1.3. Ločeno navedite opis posameznega objekta</t>
  </si>
  <si>
    <t>OSTALI PRIZNANI STROŠKI</t>
  </si>
  <si>
    <t xml:space="preserve"> - obkljukajte izpolnjevanje vseh pogojev</t>
  </si>
  <si>
    <t>Izračun priznanih stroškov glede na omejitve javnega poziva</t>
  </si>
  <si>
    <t>Skupaj priznani stroški do sofinanciranja</t>
  </si>
  <si>
    <r>
      <t xml:space="preserve">Gradnja ostale komunalne in cestne infrastrukture   </t>
    </r>
    <r>
      <rPr>
        <sz val="10"/>
        <color theme="1"/>
        <rFont val="Calibri"/>
        <family val="2"/>
        <charset val="238"/>
        <scheme val="minor"/>
      </rPr>
      <t>max 30 % investicije v kolesarsko infrastrukturo ukrepa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</si>
</sst>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1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2"/>
      <color theme="1"/>
      <name val="Calibri"/>
      <family val="2"/>
      <charset val="238"/>
      <scheme val="minor"/>
    </font>
    <font>
      <sz val="11"/>
      <name val="Calibri"/>
      <family val="2"/>
      <charset val="238"/>
      <scheme val="minor"/>
    </font>
    <font>
      <b/>
      <sz val="16"/>
      <color theme="1"/>
      <name val="Calibri"/>
      <family val="2"/>
      <charset val="238"/>
      <scheme val="minor"/>
    </font>
    <font>
      <sz val="11"/>
      <color theme="1"/>
      <name val="Calibri"/>
      <family val="2"/>
      <charset val="238"/>
    </font>
    <font>
      <b/>
      <sz val="11"/>
      <color theme="1"/>
      <name val="Calibri"/>
      <family val="2"/>
      <charset val="238"/>
    </font>
    <font>
      <sz val="9"/>
      <color indexed="81"/>
      <name val="Tahoma"/>
      <family val="2"/>
      <charset val="238"/>
    </font>
    <font>
      <b/>
      <sz val="11"/>
      <name val="Calibri"/>
      <family val="2"/>
      <charset val="238"/>
      <scheme val="minor"/>
    </font>
    <font>
      <sz val="10"/>
      <color theme="1"/>
      <name val="Calibri"/>
      <family val="2"/>
      <charset val="238"/>
      <scheme val="minor"/>
    </font>
    <font>
      <b/>
      <sz val="11"/>
      <color rgb="FFFF0000"/>
      <name val="Calibri"/>
      <family val="2"/>
      <charset val="238"/>
      <scheme val="minor"/>
    </font>
    <font>
      <b/>
      <sz val="12"/>
      <name val="Calibri"/>
      <family val="2"/>
      <charset val="238"/>
      <scheme val="minor"/>
    </font>
    <font>
      <sz val="9"/>
      <color indexed="81"/>
      <name val="Segoe UI"/>
      <family val="2"/>
      <charset val="238"/>
    </font>
    <font>
      <b/>
      <sz val="10"/>
      <color theme="1"/>
      <name val="Calibri"/>
      <family val="2"/>
      <charset val="238"/>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7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top style="hair">
        <color auto="1"/>
      </top>
      <bottom style="medium">
        <color auto="1"/>
      </bottom>
      <diagonal/>
    </border>
    <border>
      <left/>
      <right/>
      <top/>
      <bottom style="medium">
        <color auto="1"/>
      </bottom>
      <diagonal/>
    </border>
    <border>
      <left/>
      <right/>
      <top style="thin">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hair">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bottom/>
      <diagonal/>
    </border>
    <border>
      <left style="hair">
        <color auto="1"/>
      </left>
      <right/>
      <top/>
      <bottom/>
      <diagonal/>
    </border>
    <border>
      <left/>
      <right style="hair">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style="hair">
        <color auto="1"/>
      </top>
      <bottom style="hair">
        <color auto="1"/>
      </bottom>
      <diagonal/>
    </border>
    <border>
      <left/>
      <right/>
      <top style="hair">
        <color auto="1"/>
      </top>
      <bottom style="medium">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double">
        <color auto="1"/>
      </bottom>
      <diagonal/>
    </border>
    <border>
      <left style="hair">
        <color auto="1"/>
      </left>
      <right/>
      <top style="hair">
        <color auto="1"/>
      </top>
      <bottom style="double">
        <color auto="1"/>
      </bottom>
      <diagonal/>
    </border>
    <border>
      <left/>
      <right/>
      <top style="hair">
        <color auto="1"/>
      </top>
      <bottom style="double">
        <color auto="1"/>
      </bottom>
      <diagonal/>
    </border>
    <border>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thin">
        <color auto="1"/>
      </top>
      <bottom style="double">
        <color auto="1"/>
      </bottom>
      <diagonal/>
    </border>
    <border>
      <left style="hair">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0" fillId="0" borderId="3" xfId="0" applyBorder="1"/>
    <xf numFmtId="0" fontId="0" fillId="0" borderId="0" xfId="0" applyBorder="1"/>
    <xf numFmtId="0" fontId="0" fillId="0" borderId="4" xfId="0" applyBorder="1"/>
    <xf numFmtId="0" fontId="0" fillId="5" borderId="19" xfId="0" applyFill="1" applyBorder="1"/>
    <xf numFmtId="0" fontId="0" fillId="5" borderId="20" xfId="0" applyFill="1" applyBorder="1"/>
    <xf numFmtId="0" fontId="2" fillId="0" borderId="14" xfId="0" applyFont="1" applyFill="1" applyBorder="1" applyAlignment="1">
      <alignment horizontal="left" vertical="center" wrapText="1" indent="4"/>
    </xf>
    <xf numFmtId="3" fontId="3" fillId="4" borderId="1" xfId="0" applyNumberFormat="1" applyFont="1" applyFill="1" applyBorder="1" applyAlignment="1" applyProtection="1">
      <alignment vertical="center"/>
      <protection locked="0"/>
    </xf>
    <xf numFmtId="0" fontId="3" fillId="0" borderId="15" xfId="0" applyFont="1" applyBorder="1" applyAlignment="1">
      <alignment vertical="center"/>
    </xf>
    <xf numFmtId="164" fontId="0" fillId="0" borderId="0" xfId="0" applyNumberFormat="1" applyFont="1" applyBorder="1" applyAlignment="1">
      <alignment vertical="center"/>
    </xf>
    <xf numFmtId="3" fontId="3" fillId="0" borderId="1" xfId="0" applyNumberFormat="1" applyFont="1" applyBorder="1" applyAlignment="1">
      <alignment vertical="center"/>
    </xf>
    <xf numFmtId="0" fontId="0" fillId="0" borderId="0" xfId="0" applyFont="1" applyBorder="1" applyAlignment="1">
      <alignment vertical="center"/>
    </xf>
    <xf numFmtId="0" fontId="0" fillId="0" borderId="0" xfId="0" applyFill="1" applyBorder="1"/>
    <xf numFmtId="0" fontId="2" fillId="0" borderId="0" xfId="0" applyFont="1" applyFill="1" applyBorder="1" applyAlignment="1">
      <alignment horizontal="left" vertical="center" wrapText="1" indent="4"/>
    </xf>
    <xf numFmtId="0" fontId="2" fillId="0" borderId="0" xfId="0" applyFont="1" applyAlignment="1">
      <alignment vertical="center"/>
    </xf>
    <xf numFmtId="0" fontId="0" fillId="0" borderId="0" xfId="0" applyAlignment="1">
      <alignment vertical="center"/>
    </xf>
    <xf numFmtId="0" fontId="2" fillId="5" borderId="18" xfId="0" applyFont="1" applyFill="1" applyBorder="1" applyAlignment="1">
      <alignment horizontal="left" vertical="center" wrapText="1" indent="4"/>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14" xfId="0" applyFont="1" applyFill="1" applyBorder="1" applyAlignment="1">
      <alignment horizontal="right" vertical="center" wrapText="1" indent="1"/>
    </xf>
    <xf numFmtId="0" fontId="0" fillId="0" borderId="0" xfId="0" applyAlignment="1">
      <alignment wrapText="1"/>
    </xf>
    <xf numFmtId="9" fontId="0" fillId="0" borderId="0" xfId="1" applyFont="1" applyAlignment="1">
      <alignment vertical="center"/>
    </xf>
    <xf numFmtId="0" fontId="13" fillId="0" borderId="0" xfId="0" applyFont="1"/>
    <xf numFmtId="0" fontId="0" fillId="0" borderId="14" xfId="0" applyBorder="1" applyAlignment="1">
      <alignment vertical="center"/>
    </xf>
    <xf numFmtId="0" fontId="0" fillId="0" borderId="1" xfId="0" applyBorder="1" applyAlignment="1">
      <alignment horizontal="center" vertical="center"/>
    </xf>
    <xf numFmtId="4"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4" fontId="0" fillId="0" borderId="15" xfId="0" applyNumberFormat="1" applyBorder="1" applyAlignment="1">
      <alignment horizontal="right" vertical="center"/>
    </xf>
    <xf numFmtId="4" fontId="0" fillId="0" borderId="1" xfId="1" applyNumberFormat="1" applyFont="1" applyFill="1" applyBorder="1" applyAlignment="1">
      <alignment horizontal="right" vertical="center"/>
    </xf>
    <xf numFmtId="0" fontId="0" fillId="0" borderId="14" xfId="0" applyBorder="1" applyAlignment="1">
      <alignment vertical="center" wrapText="1"/>
    </xf>
    <xf numFmtId="0" fontId="0" fillId="0" borderId="14" xfId="0" applyFill="1" applyBorder="1" applyAlignment="1">
      <alignment vertical="center"/>
    </xf>
    <xf numFmtId="4" fontId="0" fillId="0" borderId="1" xfId="0" applyNumberFormat="1" applyBorder="1" applyAlignment="1">
      <alignment vertical="center"/>
    </xf>
    <xf numFmtId="4" fontId="0" fillId="0" borderId="1" xfId="1" applyNumberFormat="1" applyFont="1" applyBorder="1" applyAlignment="1">
      <alignment vertical="center"/>
    </xf>
    <xf numFmtId="4" fontId="0" fillId="0" borderId="15" xfId="0" applyNumberForma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0" xfId="0" applyFont="1" applyAlignment="1">
      <alignment horizontal="justify" vertical="center"/>
    </xf>
    <xf numFmtId="2" fontId="0" fillId="0" borderId="0" xfId="0" applyNumberFormat="1" applyAlignment="1">
      <alignment vertical="center"/>
    </xf>
    <xf numFmtId="0" fontId="0" fillId="0" borderId="0" xfId="0" applyAlignment="1">
      <alignment horizontal="center" vertical="center"/>
    </xf>
    <xf numFmtId="0" fontId="2" fillId="0" borderId="0" xfId="0" applyFont="1" applyFill="1" applyBorder="1" applyAlignment="1">
      <alignment horizontal="right" vertical="center"/>
    </xf>
    <xf numFmtId="0" fontId="2" fillId="0" borderId="0" xfId="0" applyFont="1" applyAlignment="1">
      <alignment horizontal="center"/>
    </xf>
    <xf numFmtId="0" fontId="0" fillId="0" borderId="0" xfId="0" applyFont="1" applyAlignment="1">
      <alignment horizontal="right"/>
    </xf>
    <xf numFmtId="165" fontId="0" fillId="0" borderId="0" xfId="0" applyNumberFormat="1"/>
    <xf numFmtId="0" fontId="4" fillId="7" borderId="0" xfId="0" applyFont="1" applyFill="1" applyAlignment="1">
      <alignment vertical="center"/>
    </xf>
    <xf numFmtId="0" fontId="0" fillId="7" borderId="0" xfId="0" applyFill="1" applyAlignment="1">
      <alignment horizontal="right" wrapText="1"/>
    </xf>
    <xf numFmtId="0" fontId="0" fillId="7" borderId="0" xfId="0" applyFill="1"/>
    <xf numFmtId="2" fontId="6" fillId="0" borderId="0" xfId="0" applyNumberFormat="1" applyFont="1" applyFill="1"/>
    <xf numFmtId="2" fontId="0" fillId="0" borderId="0" xfId="0" applyNumberFormat="1"/>
    <xf numFmtId="0" fontId="0" fillId="0" borderId="0" xfId="0" applyFont="1" applyAlignment="1">
      <alignment horizontal="left"/>
    </xf>
    <xf numFmtId="0" fontId="0" fillId="0" borderId="0" xfId="0" applyProtection="1">
      <protection locked="0"/>
    </xf>
    <xf numFmtId="0" fontId="0" fillId="4" borderId="1" xfId="0" applyFill="1" applyBorder="1" applyAlignment="1" applyProtection="1">
      <alignment horizontal="center" vertical="center"/>
      <protection locked="0"/>
    </xf>
    <xf numFmtId="0" fontId="0" fillId="4" borderId="14" xfId="0" applyFill="1" applyBorder="1" applyAlignment="1" applyProtection="1">
      <alignment vertical="center"/>
      <protection locked="0"/>
    </xf>
    <xf numFmtId="4" fontId="0" fillId="4" borderId="1" xfId="0" applyNumberFormat="1" applyFill="1" applyBorder="1" applyAlignment="1" applyProtection="1">
      <alignment vertical="center"/>
      <protection locked="0"/>
    </xf>
    <xf numFmtId="0" fontId="6" fillId="4" borderId="14" xfId="0" applyFont="1" applyFill="1" applyBorder="1" applyAlignment="1" applyProtection="1">
      <alignment vertical="center" wrapText="1"/>
      <protection locked="0"/>
    </xf>
    <xf numFmtId="0" fontId="0" fillId="0" borderId="5" xfId="0" applyBorder="1" applyAlignment="1" applyProtection="1">
      <alignment horizontal="left" vertical="center"/>
      <protection locked="0"/>
    </xf>
    <xf numFmtId="0" fontId="0" fillId="0" borderId="0" xfId="0" applyAlignment="1" applyProtection="1">
      <alignment vertical="center"/>
      <protection locked="0"/>
    </xf>
    <xf numFmtId="4" fontId="0" fillId="0" borderId="35" xfId="0" applyNumberFormat="1" applyBorder="1" applyAlignment="1">
      <alignment horizontal="right" vertical="center"/>
    </xf>
    <xf numFmtId="4" fontId="0" fillId="0" borderId="35" xfId="1" applyNumberFormat="1" applyFont="1" applyBorder="1" applyAlignment="1">
      <alignment horizontal="right" vertical="center"/>
    </xf>
    <xf numFmtId="4" fontId="0" fillId="0" borderId="36" xfId="0" applyNumberFormat="1" applyBorder="1" applyAlignment="1">
      <alignment horizontal="right" vertical="center"/>
    </xf>
    <xf numFmtId="0" fontId="5" fillId="3" borderId="12" xfId="0" applyFont="1" applyFill="1" applyBorder="1" applyAlignment="1">
      <alignment vertical="center" wrapText="1"/>
    </xf>
    <xf numFmtId="4" fontId="5" fillId="3" borderId="26" xfId="0" applyNumberFormat="1" applyFont="1" applyFill="1" applyBorder="1" applyAlignment="1">
      <alignment horizontal="right" vertical="center" wrapText="1"/>
    </xf>
    <xf numFmtId="4" fontId="5" fillId="3" borderId="13" xfId="0" applyNumberFormat="1" applyFont="1" applyFill="1" applyBorder="1" applyAlignment="1">
      <alignment horizontal="right" vertical="center" wrapText="1"/>
    </xf>
    <xf numFmtId="4" fontId="14" fillId="3" borderId="26" xfId="0" applyNumberFormat="1" applyFont="1" applyFill="1" applyBorder="1" applyAlignment="1">
      <alignment horizontal="right" vertical="center"/>
    </xf>
    <xf numFmtId="4" fontId="5" fillId="3" borderId="13" xfId="0" applyNumberFormat="1" applyFont="1" applyFill="1" applyBorder="1" applyAlignment="1">
      <alignment horizontal="right" vertical="center"/>
    </xf>
    <xf numFmtId="0" fontId="4" fillId="0" borderId="4" xfId="0" applyFont="1" applyFill="1" applyBorder="1" applyAlignment="1">
      <alignment horizontal="center" vertical="center"/>
    </xf>
    <xf numFmtId="4" fontId="0" fillId="4" borderId="35" xfId="0" applyNumberFormat="1" applyFill="1" applyBorder="1" applyAlignment="1" applyProtection="1">
      <alignment vertical="center"/>
      <protection locked="0"/>
    </xf>
    <xf numFmtId="4" fontId="0" fillId="0" borderId="35" xfId="0" applyNumberFormat="1" applyBorder="1" applyAlignment="1">
      <alignment vertical="center"/>
    </xf>
    <xf numFmtId="4" fontId="0" fillId="0" borderId="35" xfId="1" applyNumberFormat="1" applyFont="1" applyBorder="1" applyAlignment="1">
      <alignment vertical="center"/>
    </xf>
    <xf numFmtId="4" fontId="0" fillId="0" borderId="36" xfId="0" applyNumberFormat="1" applyBorder="1" applyAlignment="1">
      <alignment vertical="center"/>
    </xf>
    <xf numFmtId="0" fontId="5" fillId="5" borderId="38" xfId="0" applyFont="1" applyFill="1" applyBorder="1" applyAlignment="1">
      <alignment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4" fontId="5" fillId="3" borderId="13" xfId="0" applyNumberFormat="1" applyFont="1" applyFill="1" applyBorder="1" applyAlignment="1">
      <alignment vertical="center"/>
    </xf>
    <xf numFmtId="4" fontId="0" fillId="0" borderId="41" xfId="1" applyNumberFormat="1" applyFont="1" applyBorder="1" applyAlignment="1">
      <alignment horizontal="right" vertical="center"/>
    </xf>
    <xf numFmtId="4" fontId="0" fillId="0" borderId="42" xfId="0" applyNumberFormat="1" applyBorder="1" applyAlignment="1">
      <alignment horizontal="right" vertical="center"/>
    </xf>
    <xf numFmtId="0" fontId="13" fillId="7" borderId="0" xfId="0" applyFont="1" applyFill="1" applyProtection="1">
      <protection locked="0"/>
    </xf>
    <xf numFmtId="44" fontId="0" fillId="0" borderId="0" xfId="2" applyFont="1" applyProtection="1">
      <protection locked="0"/>
    </xf>
    <xf numFmtId="165" fontId="0" fillId="0" borderId="0" xfId="0" applyNumberFormat="1" applyProtection="1">
      <protection locked="0"/>
    </xf>
    <xf numFmtId="2" fontId="6" fillId="0" borderId="0" xfId="0" applyNumberFormat="1" applyFont="1" applyFill="1" applyProtection="1">
      <protection locked="0"/>
    </xf>
    <xf numFmtId="2" fontId="11" fillId="0" borderId="0" xfId="0" applyNumberFormat="1" applyFont="1" applyFill="1" applyProtection="1">
      <protection locked="0"/>
    </xf>
    <xf numFmtId="2" fontId="0" fillId="0" borderId="0" xfId="0" applyNumberFormat="1" applyProtection="1">
      <protection locked="0"/>
    </xf>
    <xf numFmtId="4" fontId="5" fillId="3" borderId="26" xfId="0" applyNumberFormat="1" applyFont="1" applyFill="1" applyBorder="1" applyAlignment="1">
      <alignment vertical="center" wrapText="1"/>
    </xf>
    <xf numFmtId="4" fontId="0" fillId="4" borderId="2" xfId="0" applyNumberFormat="1" applyFill="1" applyBorder="1" applyAlignment="1" applyProtection="1">
      <alignment vertical="center"/>
      <protection locked="0"/>
    </xf>
    <xf numFmtId="4" fontId="0" fillId="4" borderId="32" xfId="0" applyNumberFormat="1" applyFill="1" applyBorder="1" applyAlignment="1" applyProtection="1">
      <alignment vertical="center"/>
      <protection locked="0"/>
    </xf>
    <xf numFmtId="4" fontId="0" fillId="0" borderId="32" xfId="0" applyNumberFormat="1" applyBorder="1" applyAlignment="1">
      <alignment horizontal="right" vertical="center"/>
    </xf>
    <xf numFmtId="4" fontId="0" fillId="0" borderId="32" xfId="1" applyNumberFormat="1" applyFont="1" applyBorder="1" applyAlignment="1">
      <alignment horizontal="right" vertical="center"/>
    </xf>
    <xf numFmtId="4" fontId="0" fillId="0" borderId="33" xfId="0" applyNumberFormat="1" applyBorder="1" applyAlignment="1">
      <alignment horizontal="right" vertical="center"/>
    </xf>
    <xf numFmtId="0" fontId="0" fillId="0" borderId="34" xfId="0" applyBorder="1" applyAlignment="1">
      <alignment vertical="center"/>
    </xf>
    <xf numFmtId="4" fontId="4" fillId="2" borderId="42" xfId="0" applyNumberFormat="1" applyFont="1" applyFill="1" applyBorder="1" applyAlignment="1">
      <alignment vertical="center"/>
    </xf>
    <xf numFmtId="0" fontId="0" fillId="0" borderId="16" xfId="0" applyFill="1" applyBorder="1" applyAlignment="1">
      <alignment vertical="center"/>
    </xf>
    <xf numFmtId="4" fontId="0" fillId="0" borderId="41" xfId="0" applyNumberFormat="1" applyBorder="1" applyAlignment="1">
      <alignment horizontal="right" vertical="center"/>
    </xf>
    <xf numFmtId="0" fontId="2" fillId="0" borderId="0" xfId="0" applyFont="1"/>
    <xf numFmtId="0" fontId="0" fillId="0" borderId="0" xfId="0" applyAlignment="1">
      <alignment vertical="top"/>
    </xf>
    <xf numFmtId="0" fontId="0" fillId="0" borderId="0" xfId="0" applyAlignment="1">
      <alignment horizontal="center" vertical="center" wrapText="1"/>
    </xf>
    <xf numFmtId="4" fontId="3" fillId="0" borderId="45" xfId="0" applyNumberFormat="1" applyFont="1" applyBorder="1" applyAlignment="1">
      <alignment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16" xfId="0" applyFont="1" applyFill="1" applyBorder="1" applyAlignment="1">
      <alignment horizontal="right" vertical="center" wrapText="1" indent="1"/>
    </xf>
    <xf numFmtId="0" fontId="3" fillId="4" borderId="1" xfId="0" applyFont="1" applyFill="1" applyBorder="1" applyAlignment="1" applyProtection="1">
      <alignment vertical="center"/>
      <protection locked="0"/>
    </xf>
    <xf numFmtId="2" fontId="0" fillId="4" borderId="15" xfId="0" applyNumberFormat="1" applyFont="1" applyFill="1" applyBorder="1" applyAlignment="1" applyProtection="1">
      <alignment vertical="center"/>
      <protection locked="0"/>
    </xf>
    <xf numFmtId="0" fontId="3" fillId="4" borderId="2" xfId="0" applyFont="1" applyFill="1" applyBorder="1" applyAlignment="1" applyProtection="1">
      <alignment vertical="center"/>
      <protection locked="0"/>
    </xf>
    <xf numFmtId="0" fontId="0" fillId="0" borderId="0" xfId="0" applyBorder="1" applyAlignment="1">
      <alignment vertical="center"/>
    </xf>
    <xf numFmtId="9" fontId="0" fillId="0" borderId="0" xfId="1" applyFont="1" applyBorder="1" applyAlignment="1">
      <alignment vertical="center"/>
    </xf>
    <xf numFmtId="0" fontId="13" fillId="0" borderId="49" xfId="0" applyFont="1" applyBorder="1" applyAlignment="1">
      <alignment vertical="center"/>
    </xf>
    <xf numFmtId="0" fontId="0" fillId="0" borderId="10" xfId="0" applyBorder="1"/>
    <xf numFmtId="0" fontId="0" fillId="0" borderId="10" xfId="0" applyBorder="1" applyAlignment="1">
      <alignment vertical="center"/>
    </xf>
    <xf numFmtId="9" fontId="0" fillId="0" borderId="10" xfId="1" applyFont="1" applyBorder="1" applyAlignment="1">
      <alignment vertical="center"/>
    </xf>
    <xf numFmtId="0" fontId="0" fillId="0" borderId="50" xfId="0" applyBorder="1"/>
    <xf numFmtId="0" fontId="5" fillId="6" borderId="41" xfId="0" applyFont="1" applyFill="1" applyBorder="1" applyAlignment="1">
      <alignment horizontal="center" vertical="center"/>
    </xf>
    <xf numFmtId="4" fontId="5" fillId="6" borderId="41" xfId="0" applyNumberFormat="1" applyFont="1" applyFill="1" applyBorder="1" applyAlignment="1">
      <alignment vertical="center"/>
    </xf>
    <xf numFmtId="4" fontId="5" fillId="6" borderId="42" xfId="0" applyNumberFormat="1" applyFont="1" applyFill="1" applyBorder="1" applyAlignment="1">
      <alignment vertical="center"/>
    </xf>
    <xf numFmtId="2" fontId="0" fillId="0" borderId="15" xfId="0" applyNumberFormat="1" applyFont="1" applyBorder="1" applyAlignment="1">
      <alignment horizontal="center" vertical="center"/>
    </xf>
    <xf numFmtId="2" fontId="0" fillId="0" borderId="17" xfId="0" applyNumberFormat="1" applyFont="1" applyBorder="1" applyAlignment="1">
      <alignment horizontal="center" vertical="center"/>
    </xf>
    <xf numFmtId="0" fontId="0" fillId="0" borderId="30" xfId="0" applyBorder="1" applyAlignment="1">
      <alignment vertical="center" wrapText="1"/>
    </xf>
    <xf numFmtId="0" fontId="2" fillId="0" borderId="0" xfId="0" applyFont="1" applyAlignment="1">
      <alignment vertical="center" wrapText="1"/>
    </xf>
    <xf numFmtId="0" fontId="5" fillId="6" borderId="51" xfId="0" applyFont="1" applyFill="1" applyBorder="1" applyAlignment="1">
      <alignment vertical="center" wrapText="1"/>
    </xf>
    <xf numFmtId="0" fontId="0" fillId="0" borderId="0" xfId="0" applyFill="1" applyBorder="1" applyAlignment="1">
      <alignment vertical="center" wrapText="1"/>
    </xf>
    <xf numFmtId="0" fontId="8" fillId="0" borderId="0" xfId="0" applyFont="1" applyAlignment="1">
      <alignment horizontal="justify" vertical="center" wrapText="1"/>
    </xf>
    <xf numFmtId="0" fontId="0" fillId="0" borderId="0" xfId="0" applyAlignment="1" applyProtection="1">
      <alignment wrapText="1"/>
      <protection locked="0"/>
    </xf>
    <xf numFmtId="0" fontId="13" fillId="7" borderId="0" xfId="0" applyFont="1" applyFill="1" applyAlignment="1">
      <alignment wrapText="1"/>
    </xf>
    <xf numFmtId="0" fontId="7" fillId="0" borderId="3" xfId="0" applyFont="1" applyFill="1" applyBorder="1" applyAlignment="1">
      <alignment vertical="center" wrapText="1"/>
    </xf>
    <xf numFmtId="0" fontId="13" fillId="7" borderId="0" xfId="0" applyFont="1" applyFill="1" applyAlignment="1" applyProtection="1">
      <alignment horizontal="center"/>
      <protection locked="0"/>
    </xf>
    <xf numFmtId="0" fontId="4" fillId="2" borderId="6" xfId="0" applyFont="1" applyFill="1" applyBorder="1" applyAlignment="1">
      <alignment vertical="center"/>
    </xf>
    <xf numFmtId="0" fontId="0" fillId="2" borderId="7" xfId="0" applyFill="1" applyBorder="1"/>
    <xf numFmtId="0" fontId="0" fillId="2" borderId="8" xfId="0" applyFill="1" applyBorder="1"/>
    <xf numFmtId="0" fontId="5" fillId="3" borderId="52" xfId="0" applyFont="1" applyFill="1" applyBorder="1" applyAlignment="1">
      <alignment vertical="center" wrapText="1"/>
    </xf>
    <xf numFmtId="0" fontId="5" fillId="3" borderId="53" xfId="0" applyFont="1" applyFill="1" applyBorder="1" applyAlignment="1">
      <alignment horizontal="left" vertical="center" wrapText="1"/>
    </xf>
    <xf numFmtId="0" fontId="5" fillId="3" borderId="53" xfId="0" applyFont="1" applyFill="1" applyBorder="1" applyAlignment="1">
      <alignment vertical="center"/>
    </xf>
    <xf numFmtId="0" fontId="5" fillId="3" borderId="54" xfId="0" applyFont="1" applyFill="1" applyBorder="1" applyAlignment="1">
      <alignment vertical="center"/>
    </xf>
    <xf numFmtId="0" fontId="2" fillId="4" borderId="14" xfId="0" applyFont="1" applyFill="1" applyBorder="1" applyAlignment="1" applyProtection="1">
      <alignment horizontal="left" vertical="center" wrapText="1" indent="4"/>
    </xf>
    <xf numFmtId="9" fontId="0" fillId="0" borderId="1" xfId="1" applyFont="1" applyBorder="1" applyAlignment="1">
      <alignment vertical="top" wrapText="1"/>
    </xf>
    <xf numFmtId="0" fontId="0" fillId="4" borderId="15" xfId="0" applyFill="1" applyBorder="1" applyAlignment="1" applyProtection="1">
      <alignment vertical="center" wrapText="1"/>
      <protection locked="0"/>
    </xf>
    <xf numFmtId="0" fontId="2" fillId="4" borderId="16" xfId="0" applyFont="1" applyFill="1" applyBorder="1" applyAlignment="1" applyProtection="1">
      <alignment horizontal="left" vertical="center" wrapText="1" indent="4"/>
    </xf>
    <xf numFmtId="9" fontId="0" fillId="0" borderId="2" xfId="1" applyFont="1" applyBorder="1" applyAlignment="1">
      <alignment vertical="top" wrapText="1"/>
    </xf>
    <xf numFmtId="0" fontId="0" fillId="4" borderId="17" xfId="0" applyFill="1" applyBorder="1" applyAlignment="1" applyProtection="1">
      <alignment vertical="center" wrapText="1"/>
      <protection locked="0"/>
    </xf>
    <xf numFmtId="0" fontId="2" fillId="4" borderId="12" xfId="0" applyFont="1" applyFill="1" applyBorder="1" applyAlignment="1" applyProtection="1">
      <alignment horizontal="left" vertical="center" wrapText="1" indent="4"/>
    </xf>
    <xf numFmtId="0" fontId="0" fillId="4" borderId="15" xfId="0" applyFill="1" applyBorder="1" applyAlignment="1" applyProtection="1">
      <alignment horizontal="left" vertical="center"/>
      <protection locked="0"/>
    </xf>
    <xf numFmtId="9" fontId="0" fillId="0" borderId="1" xfId="1" applyFont="1" applyBorder="1" applyAlignment="1">
      <alignment vertical="center" wrapText="1"/>
    </xf>
    <xf numFmtId="9" fontId="0" fillId="0" borderId="2" xfId="1" applyFont="1" applyBorder="1" applyAlignment="1">
      <alignment vertical="center" wrapText="1"/>
    </xf>
    <xf numFmtId="0" fontId="0" fillId="4" borderId="17" xfId="0" applyFill="1" applyBorder="1" applyAlignment="1" applyProtection="1">
      <alignment horizontal="left" vertical="center"/>
      <protection locked="0"/>
    </xf>
    <xf numFmtId="0" fontId="2" fillId="4" borderId="57" xfId="0" applyFont="1" applyFill="1" applyBorder="1" applyAlignment="1" applyProtection="1">
      <alignment horizontal="left" vertical="center" wrapText="1" indent="4"/>
    </xf>
    <xf numFmtId="9" fontId="0" fillId="0" borderId="61" xfId="1" applyFont="1" applyBorder="1" applyAlignment="1">
      <alignment vertical="center" wrapText="1"/>
    </xf>
    <xf numFmtId="0" fontId="0" fillId="4" borderId="62" xfId="0" applyFill="1" applyBorder="1" applyAlignment="1" applyProtection="1">
      <alignment horizontal="left" vertical="center"/>
      <protection locked="0"/>
    </xf>
    <xf numFmtId="9" fontId="0" fillId="0" borderId="26" xfId="1" applyFont="1" applyBorder="1" applyAlignment="1">
      <alignment vertical="top" wrapText="1"/>
    </xf>
    <xf numFmtId="0" fontId="0" fillId="4" borderId="13" xfId="0" applyFill="1" applyBorder="1" applyAlignment="1" applyProtection="1">
      <alignment vertical="center" wrapText="1"/>
      <protection locked="0"/>
    </xf>
    <xf numFmtId="0" fontId="2" fillId="4" borderId="63" xfId="0" applyFont="1" applyFill="1" applyBorder="1" applyAlignment="1" applyProtection="1">
      <alignment horizontal="left" vertical="center" wrapText="1" indent="4"/>
    </xf>
    <xf numFmtId="9" fontId="0" fillId="0" borderId="67" xfId="1" applyFont="1" applyBorder="1" applyAlignment="1">
      <alignment vertical="top" wrapText="1"/>
    </xf>
    <xf numFmtId="0" fontId="0" fillId="4" borderId="68" xfId="0" applyFill="1" applyBorder="1" applyAlignment="1" applyProtection="1">
      <alignment vertical="center" wrapText="1"/>
      <protection locked="0"/>
    </xf>
    <xf numFmtId="9" fontId="0" fillId="0" borderId="61" xfId="1" applyFont="1" applyBorder="1" applyAlignment="1">
      <alignment vertical="top" wrapText="1"/>
    </xf>
    <xf numFmtId="0" fontId="0" fillId="4" borderId="62" xfId="0" applyFill="1" applyBorder="1" applyAlignment="1" applyProtection="1">
      <alignment vertical="center" wrapText="1"/>
      <protection locked="0"/>
    </xf>
    <xf numFmtId="0" fontId="2" fillId="4" borderId="69" xfId="0" applyFont="1" applyFill="1" applyBorder="1" applyAlignment="1" applyProtection="1">
      <alignment horizontal="left" vertical="center" wrapText="1" indent="4"/>
    </xf>
    <xf numFmtId="9" fontId="0" fillId="0" borderId="73" xfId="1" applyFont="1" applyBorder="1" applyAlignment="1">
      <alignment vertical="top" wrapText="1"/>
    </xf>
    <xf numFmtId="0" fontId="0" fillId="4" borderId="74" xfId="0" applyFill="1" applyBorder="1" applyAlignment="1" applyProtection="1">
      <alignment vertical="center" wrapText="1"/>
      <protection locked="0"/>
    </xf>
    <xf numFmtId="0" fontId="0" fillId="0" borderId="0" xfId="0" applyFill="1" applyBorder="1" applyAlignment="1">
      <alignment vertical="center"/>
    </xf>
    <xf numFmtId="0" fontId="0" fillId="0" borderId="0" xfId="0" applyBorder="1" applyAlignment="1">
      <alignment horizontal="center" vertical="center"/>
    </xf>
    <xf numFmtId="4" fontId="0" fillId="0" borderId="19" xfId="0" applyNumberFormat="1" applyBorder="1" applyAlignment="1">
      <alignment horizontal="right" vertical="center"/>
    </xf>
    <xf numFmtId="4" fontId="0" fillId="0" borderId="2" xfId="0" applyNumberFormat="1" applyBorder="1" applyAlignment="1">
      <alignment horizontal="right" vertical="center"/>
    </xf>
    <xf numFmtId="4" fontId="2" fillId="0" borderId="18" xfId="0" applyNumberFormat="1" applyFont="1" applyFill="1" applyBorder="1" applyAlignment="1" applyProtection="1">
      <alignment horizontal="right" vertical="center"/>
      <protection locked="0"/>
    </xf>
    <xf numFmtId="4" fontId="0" fillId="0" borderId="20" xfId="0" applyNumberFormat="1" applyBorder="1" applyAlignment="1">
      <alignment horizontal="right" vertical="center"/>
    </xf>
    <xf numFmtId="4" fontId="2" fillId="0" borderId="14" xfId="0" applyNumberFormat="1" applyFont="1" applyFill="1" applyBorder="1" applyAlignment="1" applyProtection="1">
      <alignment horizontal="right" vertical="center"/>
      <protection locked="0"/>
    </xf>
    <xf numFmtId="4" fontId="2" fillId="0" borderId="16" xfId="0" applyNumberFormat="1" applyFont="1" applyFill="1" applyBorder="1" applyAlignment="1" applyProtection="1">
      <alignment horizontal="right" vertical="center"/>
      <protection locked="0"/>
    </xf>
    <xf numFmtId="4" fontId="0" fillId="0" borderId="17" xfId="0" applyNumberFormat="1" applyBorder="1" applyAlignment="1">
      <alignment horizontal="right" vertical="center"/>
    </xf>
    <xf numFmtId="0" fontId="0" fillId="0" borderId="0" xfId="0" applyAlignment="1">
      <alignment horizontal="left" vertical="center"/>
    </xf>
    <xf numFmtId="4" fontId="16" fillId="0" borderId="16" xfId="0" applyNumberFormat="1" applyFont="1" applyFill="1" applyBorder="1" applyAlignment="1" applyProtection="1">
      <alignment horizontal="right" vertical="center"/>
      <protection locked="0"/>
    </xf>
    <xf numFmtId="0" fontId="5" fillId="5" borderId="39" xfId="0" applyFont="1" applyFill="1" applyBorder="1" applyAlignment="1">
      <alignment horizont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0" xfId="0" applyFont="1" applyAlignment="1">
      <alignment horizontal="left" vertical="center" wrapText="1"/>
    </xf>
    <xf numFmtId="0" fontId="4" fillId="2" borderId="10" xfId="0" applyFont="1" applyFill="1" applyBorder="1" applyAlignment="1">
      <alignment horizontal="right" vertical="center"/>
    </xf>
    <xf numFmtId="0" fontId="4" fillId="2" borderId="48"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44" xfId="0" applyFont="1" applyFill="1" applyBorder="1" applyAlignment="1">
      <alignment horizontal="right"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0" fillId="4" borderId="5"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0" fillId="0" borderId="70" xfId="0" applyFont="1" applyBorder="1" applyAlignment="1">
      <alignment horizontal="left" vertical="top" wrapText="1"/>
    </xf>
    <xf numFmtId="0" fontId="0" fillId="0" borderId="71" xfId="0" applyFont="1" applyBorder="1" applyAlignment="1">
      <alignment horizontal="left" vertical="top" wrapText="1"/>
    </xf>
    <xf numFmtId="0" fontId="0" fillId="0" borderId="72" xfId="0" applyFont="1" applyBorder="1" applyAlignment="1">
      <alignment horizontal="left" vertical="top" wrapText="1"/>
    </xf>
    <xf numFmtId="0" fontId="0" fillId="0" borderId="58" xfId="0" applyFont="1" applyBorder="1" applyAlignment="1">
      <alignment horizontal="left" vertical="top" wrapText="1"/>
    </xf>
    <xf numFmtId="0" fontId="0" fillId="0" borderId="59" xfId="0" applyFont="1" applyBorder="1" applyAlignment="1">
      <alignment horizontal="left" vertical="top" wrapText="1"/>
    </xf>
    <xf numFmtId="0" fontId="0" fillId="0" borderId="60" xfId="0" applyFont="1" applyBorder="1" applyAlignment="1">
      <alignment horizontal="left" vertical="top" wrapText="1"/>
    </xf>
    <xf numFmtId="0" fontId="0" fillId="0" borderId="27" xfId="0" applyFont="1" applyBorder="1" applyAlignment="1">
      <alignment horizontal="left" vertical="top" wrapText="1"/>
    </xf>
    <xf numFmtId="0" fontId="0" fillId="0" borderId="55" xfId="0" applyFont="1" applyBorder="1" applyAlignment="1">
      <alignment horizontal="left" vertical="top" wrapText="1"/>
    </xf>
    <xf numFmtId="0" fontId="0" fillId="0" borderId="28" xfId="0" applyFont="1" applyBorder="1" applyAlignment="1">
      <alignment horizontal="left" vertical="top" wrapText="1"/>
    </xf>
    <xf numFmtId="0" fontId="0" fillId="0" borderId="9" xfId="0" applyFont="1" applyBorder="1" applyAlignment="1">
      <alignment horizontal="left" vertical="top" wrapText="1"/>
    </xf>
    <xf numFmtId="0" fontId="0" fillId="0" borderId="56" xfId="0" applyFont="1" applyBorder="1" applyAlignment="1">
      <alignment horizontal="left" vertical="top" wrapText="1"/>
    </xf>
    <xf numFmtId="0" fontId="0" fillId="0" borderId="29"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4" fillId="2" borderId="49" xfId="0" applyFont="1" applyFill="1" applyBorder="1" applyAlignment="1">
      <alignment horizontal="right" vertical="center"/>
    </xf>
    <xf numFmtId="0" fontId="0" fillId="0" borderId="31" xfId="0" applyBorder="1" applyAlignment="1">
      <alignment horizontal="center" vertical="center"/>
    </xf>
    <xf numFmtId="0" fontId="0" fillId="0" borderId="37" xfId="0" applyBorder="1" applyAlignment="1">
      <alignment horizontal="center" vertical="center"/>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4" xfId="0" applyFont="1" applyBorder="1" applyAlignment="1">
      <alignment horizontal="left" vertical="center" wrapText="1"/>
    </xf>
    <xf numFmtId="0" fontId="0" fillId="0" borderId="24" xfId="0" applyFont="1" applyBorder="1" applyAlignment="1">
      <alignment horizontal="left" vertical="top" wrapText="1"/>
    </xf>
    <xf numFmtId="0" fontId="0" fillId="0" borderId="22" xfId="0" applyFont="1" applyBorder="1" applyAlignment="1">
      <alignment horizontal="left" vertical="top" wrapText="1"/>
    </xf>
    <xf numFmtId="0" fontId="0" fillId="0" borderId="25" xfId="0" applyFont="1" applyBorder="1" applyAlignment="1">
      <alignment horizontal="left" vertical="top" wrapText="1"/>
    </xf>
    <xf numFmtId="0" fontId="0" fillId="0" borderId="58" xfId="0" applyFont="1" applyBorder="1" applyAlignment="1">
      <alignment horizontal="left" vertical="center" wrapText="1"/>
    </xf>
    <xf numFmtId="0" fontId="0" fillId="0" borderId="59" xfId="0" applyFont="1" applyBorder="1" applyAlignment="1">
      <alignment horizontal="left" vertical="center" wrapText="1"/>
    </xf>
    <xf numFmtId="0" fontId="0" fillId="0" borderId="60" xfId="0" applyFont="1" applyBorder="1" applyAlignment="1">
      <alignment horizontal="left" vertical="center" wrapText="1"/>
    </xf>
    <xf numFmtId="0" fontId="0" fillId="0" borderId="27" xfId="0" applyFont="1" applyBorder="1" applyAlignment="1">
      <alignment horizontal="left" vertical="center" wrapText="1"/>
    </xf>
    <xf numFmtId="0" fontId="0" fillId="0" borderId="55" xfId="0" applyFont="1" applyBorder="1" applyAlignment="1">
      <alignment horizontal="left" vertical="center" wrapText="1"/>
    </xf>
    <xf numFmtId="0" fontId="0" fillId="0" borderId="28" xfId="0" applyFont="1" applyBorder="1" applyAlignment="1">
      <alignment horizontal="left" vertical="center" wrapText="1"/>
    </xf>
    <xf numFmtId="0" fontId="0" fillId="8" borderId="9" xfId="0" applyFont="1" applyFill="1" applyBorder="1" applyAlignment="1">
      <alignment horizontal="left" vertical="center" wrapText="1"/>
    </xf>
    <xf numFmtId="0" fontId="0" fillId="8" borderId="56" xfId="0" applyFont="1" applyFill="1" applyBorder="1" applyAlignment="1">
      <alignment horizontal="left" vertical="center" wrapText="1"/>
    </xf>
    <xf numFmtId="0" fontId="0" fillId="8" borderId="29" xfId="0" applyFont="1" applyFill="1" applyBorder="1" applyAlignment="1">
      <alignment horizontal="left" vertical="center" wrapText="1"/>
    </xf>
    <xf numFmtId="0" fontId="0" fillId="0" borderId="64" xfId="0" applyFont="1" applyBorder="1" applyAlignment="1">
      <alignment horizontal="left" vertical="top" wrapText="1"/>
    </xf>
    <xf numFmtId="0" fontId="0" fillId="0" borderId="65" xfId="0" applyFont="1" applyBorder="1" applyAlignment="1">
      <alignment horizontal="left" vertical="top" wrapText="1"/>
    </xf>
    <xf numFmtId="0" fontId="0" fillId="0" borderId="66" xfId="0" applyFont="1" applyBorder="1" applyAlignment="1">
      <alignment horizontal="left" vertical="top" wrapText="1"/>
    </xf>
  </cellXfs>
  <cellStyles count="3">
    <cellStyle name="Navadno" xfId="0" builtinId="0"/>
    <cellStyle name="Odstotek" xfId="1" builtinId="5"/>
    <cellStyle name="Valuta" xfId="2" builtinId="4"/>
  </cellStyles>
  <dxfs count="19">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ill>
        <patternFill>
          <bgColor theme="9" tint="0.39994506668294322"/>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100"/>
      <color rgb="FFC6EFCE"/>
      <color rgb="FFC6E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11" lockText="1" noThreeD="1"/>
</file>

<file path=xl/ctrlProps/ctrlProp11.xml><?xml version="1.0" encoding="utf-8"?>
<formControlPr xmlns="http://schemas.microsoft.com/office/spreadsheetml/2009/9/main" objectType="CheckBox" fmlaLink="$H$14" lockText="1" noThreeD="1"/>
</file>

<file path=xl/ctrlProps/ctrlProp12.xml><?xml version="1.0" encoding="utf-8"?>
<formControlPr xmlns="http://schemas.microsoft.com/office/spreadsheetml/2009/9/main" objectType="CheckBox" fmlaLink="$H$15" lockText="1" noThreeD="1"/>
</file>

<file path=xl/ctrlProps/ctrlProp13.xml><?xml version="1.0" encoding="utf-8"?>
<formControlPr xmlns="http://schemas.microsoft.com/office/spreadsheetml/2009/9/main" objectType="CheckBox" fmlaLink="$H$9" lockText="1" noThreeD="1"/>
</file>

<file path=xl/ctrlProps/ctrlProp14.xml><?xml version="1.0" encoding="utf-8"?>
<formControlPr xmlns="http://schemas.microsoft.com/office/spreadsheetml/2009/9/main" objectType="CheckBox" fmlaLink="$H$10" lockText="1" noThreeD="1"/>
</file>

<file path=xl/ctrlProps/ctrlProp2.xml><?xml version="1.0" encoding="utf-8"?>
<formControlPr xmlns="http://schemas.microsoft.com/office/spreadsheetml/2009/9/main" objectType="CheckBox" fmlaLink="$H$12" lockText="1" noThreeD="1"/>
</file>

<file path=xl/ctrlProps/ctrlProp3.xml><?xml version="1.0" encoding="utf-8"?>
<formControlPr xmlns="http://schemas.microsoft.com/office/spreadsheetml/2009/9/main" objectType="CheckBox" fmlaLink="$H$10" lockText="1" noThreeD="1"/>
</file>

<file path=xl/ctrlProps/ctrlProp4.xml><?xml version="1.0" encoding="utf-8"?>
<formControlPr xmlns="http://schemas.microsoft.com/office/spreadsheetml/2009/9/main" objectType="CheckBox" fmlaLink="$H$11" lockText="1" noThreeD="1"/>
</file>

<file path=xl/ctrlProps/ctrlProp5.xml><?xml version="1.0" encoding="utf-8"?>
<formControlPr xmlns="http://schemas.microsoft.com/office/spreadsheetml/2009/9/main" objectType="CheckBox" fmlaLink="$H$9" lockText="1" noThreeD="1"/>
</file>

<file path=xl/ctrlProps/ctrlProp6.xml><?xml version="1.0" encoding="utf-8"?>
<formControlPr xmlns="http://schemas.microsoft.com/office/spreadsheetml/2009/9/main" objectType="CheckBox" fmlaLink="$H$14" lockText="1" noThreeD="1"/>
</file>

<file path=xl/ctrlProps/ctrlProp7.xml><?xml version="1.0" encoding="utf-8"?>
<formControlPr xmlns="http://schemas.microsoft.com/office/spreadsheetml/2009/9/main" objectType="CheckBox" fmlaLink="$H$16" lockText="1" noThreeD="1"/>
</file>

<file path=xl/ctrlProps/ctrlProp8.xml><?xml version="1.0" encoding="utf-8"?>
<formControlPr xmlns="http://schemas.microsoft.com/office/spreadsheetml/2009/9/main" objectType="CheckBox" fmlaLink="$H$13" lockText="1" noThreeD="1"/>
</file>

<file path=xl/ctrlProps/ctrlProp9.xml><?xml version="1.0" encoding="utf-8"?>
<formControlPr xmlns="http://schemas.microsoft.com/office/spreadsheetml/2009/9/main" objectType="CheckBox" fmlaLink="$H$12"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0</xdr:rowOff>
        </xdr:from>
        <xdr:to>
          <xdr:col>0</xdr:col>
          <xdr:colOff>352425</xdr:colOff>
          <xdr:row>29</xdr:row>
          <xdr:rowOff>0</xdr:rowOff>
        </xdr:to>
        <xdr:sp macro="" textlink="">
          <xdr:nvSpPr>
            <xdr:cNvPr id="49167" name="Check Box 15" hidden="1">
              <a:extLst>
                <a:ext uri="{63B3BB69-23CF-44E3-9099-C40C66FF867C}">
                  <a14:compatExt spid="_x0000_s49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190500</xdr:rowOff>
        </xdr:from>
        <xdr:to>
          <xdr:col>0</xdr:col>
          <xdr:colOff>447675</xdr:colOff>
          <xdr:row>11</xdr:row>
          <xdr:rowOff>619125</xdr:rowOff>
        </xdr:to>
        <xdr:sp macro="" textlink="">
          <xdr:nvSpPr>
            <xdr:cNvPr id="49185" name="Check Box 33" hidden="1">
              <a:extLst>
                <a:ext uri="{63B3BB69-23CF-44E3-9099-C40C66FF867C}">
                  <a14:compatExt spid="_x0000_s49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1114425</xdr:rowOff>
        </xdr:from>
        <xdr:to>
          <xdr:col>0</xdr:col>
          <xdr:colOff>447675</xdr:colOff>
          <xdr:row>9</xdr:row>
          <xdr:rowOff>1609725</xdr:rowOff>
        </xdr:to>
        <xdr:sp macro="" textlink="">
          <xdr:nvSpPr>
            <xdr:cNvPr id="49186" name="Check Box 34" hidden="1">
              <a:extLst>
                <a:ext uri="{63B3BB69-23CF-44E3-9099-C40C66FF867C}">
                  <a14:compatExt spid="_x0000_s49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333375</xdr:rowOff>
        </xdr:from>
        <xdr:to>
          <xdr:col>0</xdr:col>
          <xdr:colOff>457200</xdr:colOff>
          <xdr:row>10</xdr:row>
          <xdr:rowOff>714375</xdr:rowOff>
        </xdr:to>
        <xdr:sp macro="" textlink="">
          <xdr:nvSpPr>
            <xdr:cNvPr id="49187" name="Check Box 35" hidden="1">
              <a:extLst>
                <a:ext uri="{63B3BB69-23CF-44E3-9099-C40C66FF867C}">
                  <a14:compatExt spid="_x0000_s49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8</xdr:row>
          <xdr:rowOff>66675</xdr:rowOff>
        </xdr:from>
        <xdr:to>
          <xdr:col>0</xdr:col>
          <xdr:colOff>485775</xdr:colOff>
          <xdr:row>8</xdr:row>
          <xdr:rowOff>571500</xdr:rowOff>
        </xdr:to>
        <xdr:sp macro="" textlink="">
          <xdr:nvSpPr>
            <xdr:cNvPr id="49188" name="Check Box 36" hidden="1">
              <a:extLst>
                <a:ext uri="{63B3BB69-23CF-44E3-9099-C40C66FF867C}">
                  <a14:compatExt spid="_x0000_s49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314325</xdr:rowOff>
        </xdr:from>
        <xdr:to>
          <xdr:col>0</xdr:col>
          <xdr:colOff>390525</xdr:colOff>
          <xdr:row>13</xdr:row>
          <xdr:rowOff>742950</xdr:rowOff>
        </xdr:to>
        <xdr:sp macro="" textlink="">
          <xdr:nvSpPr>
            <xdr:cNvPr id="49189" name="Check Box 37" hidden="1">
              <a:extLst>
                <a:ext uri="{63B3BB69-23CF-44E3-9099-C40C66FF867C}">
                  <a14:compatExt spid="_x0000_s491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15</xdr:row>
          <xdr:rowOff>133350</xdr:rowOff>
        </xdr:from>
        <xdr:to>
          <xdr:col>0</xdr:col>
          <xdr:colOff>361950</xdr:colOff>
          <xdr:row>16</xdr:row>
          <xdr:rowOff>0</xdr:rowOff>
        </xdr:to>
        <xdr:sp macro="" textlink="">
          <xdr:nvSpPr>
            <xdr:cNvPr id="51221" name="Check Box 21" hidden="1">
              <a:extLst>
                <a:ext uri="{63B3BB69-23CF-44E3-9099-C40C66FF867C}">
                  <a14:compatExt spid="_x0000_s5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76200</xdr:rowOff>
        </xdr:from>
        <xdr:to>
          <xdr:col>0</xdr:col>
          <xdr:colOff>361950</xdr:colOff>
          <xdr:row>12</xdr:row>
          <xdr:rowOff>409575</xdr:rowOff>
        </xdr:to>
        <xdr:sp macro="" textlink="">
          <xdr:nvSpPr>
            <xdr:cNvPr id="51222" name="Check Box 22" hidden="1">
              <a:extLst>
                <a:ext uri="{63B3BB69-23CF-44E3-9099-C40C66FF867C}">
                  <a14:compatExt spid="_x0000_s5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19050</xdr:rowOff>
        </xdr:from>
        <xdr:to>
          <xdr:col>0</xdr:col>
          <xdr:colOff>361950</xdr:colOff>
          <xdr:row>11</xdr:row>
          <xdr:rowOff>352425</xdr:rowOff>
        </xdr:to>
        <xdr:sp macro="" textlink="">
          <xdr:nvSpPr>
            <xdr:cNvPr id="51223" name="Check Box 23" hidden="1">
              <a:extLst>
                <a:ext uri="{63B3BB69-23CF-44E3-9099-C40C66FF867C}">
                  <a14:compatExt spid="_x0000_s5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19050</xdr:rowOff>
        </xdr:from>
        <xdr:to>
          <xdr:col>0</xdr:col>
          <xdr:colOff>361950</xdr:colOff>
          <xdr:row>10</xdr:row>
          <xdr:rowOff>352425</xdr:rowOff>
        </xdr:to>
        <xdr:sp macro="" textlink="">
          <xdr:nvSpPr>
            <xdr:cNvPr id="51224" name="Check Box 24" hidden="1">
              <a:extLst>
                <a:ext uri="{63B3BB69-23CF-44E3-9099-C40C66FF867C}">
                  <a14:compatExt spid="_x0000_s5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114300</xdr:rowOff>
        </xdr:from>
        <xdr:to>
          <xdr:col>0</xdr:col>
          <xdr:colOff>371475</xdr:colOff>
          <xdr:row>13</xdr:row>
          <xdr:rowOff>447675</xdr:rowOff>
        </xdr:to>
        <xdr:sp macro="" textlink="">
          <xdr:nvSpPr>
            <xdr:cNvPr id="51225" name="Check Box 25" hidden="1">
              <a:extLst>
                <a:ext uri="{63B3BB69-23CF-44E3-9099-C40C66FF867C}">
                  <a14:compatExt spid="_x0000_s5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19050</xdr:rowOff>
        </xdr:from>
        <xdr:to>
          <xdr:col>0</xdr:col>
          <xdr:colOff>361950</xdr:colOff>
          <xdr:row>14</xdr:row>
          <xdr:rowOff>352425</xdr:rowOff>
        </xdr:to>
        <xdr:sp macro="" textlink="">
          <xdr:nvSpPr>
            <xdr:cNvPr id="51226" name="Check Box 26" hidden="1">
              <a:extLst>
                <a:ext uri="{63B3BB69-23CF-44E3-9099-C40C66FF867C}">
                  <a14:compatExt spid="_x0000_s5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133350</xdr:rowOff>
        </xdr:from>
        <xdr:to>
          <xdr:col>0</xdr:col>
          <xdr:colOff>428625</xdr:colOff>
          <xdr:row>9</xdr:row>
          <xdr:rowOff>57150</xdr:rowOff>
        </xdr:to>
        <xdr:sp macro="" textlink="">
          <xdr:nvSpPr>
            <xdr:cNvPr id="51227" name="Check Box 27" hidden="1">
              <a:extLst>
                <a:ext uri="{63B3BB69-23CF-44E3-9099-C40C66FF867C}">
                  <a14:compatExt spid="_x0000_s5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314325</xdr:rowOff>
        </xdr:from>
        <xdr:to>
          <xdr:col>0</xdr:col>
          <xdr:colOff>428625</xdr:colOff>
          <xdr:row>10</xdr:row>
          <xdr:rowOff>57150</xdr:rowOff>
        </xdr:to>
        <xdr:sp macro="" textlink="">
          <xdr:nvSpPr>
            <xdr:cNvPr id="51228" name="Check Box 28" hidden="1">
              <a:extLst>
                <a:ext uri="{63B3BB69-23CF-44E3-9099-C40C66FF867C}">
                  <a14:compatExt spid="_x0000_s512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4.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9"/>
  <sheetViews>
    <sheetView zoomScaleNormal="100" workbookViewId="0">
      <selection activeCell="A27" sqref="A27"/>
    </sheetView>
  </sheetViews>
  <sheetFormatPr defaultRowHeight="15" x14ac:dyDescent="0.25"/>
  <cols>
    <col min="1" max="1" width="70.28515625" customWidth="1"/>
    <col min="3" max="3" width="58.5703125" customWidth="1"/>
    <col min="4" max="4" width="49.85546875" customWidth="1"/>
  </cols>
  <sheetData>
    <row r="6" spans="1:2" x14ac:dyDescent="0.25">
      <c r="A6" s="91" t="s">
        <v>78</v>
      </c>
    </row>
    <row r="7" spans="1:2" ht="20.25" customHeight="1" x14ac:dyDescent="0.25">
      <c r="A7" s="162" t="s">
        <v>160</v>
      </c>
    </row>
    <row r="8" spans="1:2" ht="24" customHeight="1" x14ac:dyDescent="0.25">
      <c r="A8" s="162" t="s">
        <v>79</v>
      </c>
      <c r="B8" s="92"/>
    </row>
    <row r="9" spans="1:2" ht="68.25" customHeight="1" x14ac:dyDescent="0.25">
      <c r="A9" s="93" t="s">
        <v>80</v>
      </c>
    </row>
  </sheetData>
  <sheetProtection algorithmName="SHA-512" hashValue="xWWQszp6Vq1xNW+sDg2TGov5ffQJVBwjUtI0DFYAeVafwdyjYnDJfOxMNnpjk+N8uennXheBSVxi7aSa9EyuQA==" saltValue="BibsgTwFAxownAasDKafG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J115"/>
  <sheetViews>
    <sheetView view="pageBreakPreview" topLeftCell="A10" zoomScale="70" zoomScaleNormal="100" zoomScaleSheetLayoutView="70" zoomScalePageLayoutView="85" workbookViewId="0">
      <selection activeCell="C40" sqref="C40"/>
    </sheetView>
  </sheetViews>
  <sheetFormatPr defaultRowHeight="15" x14ac:dyDescent="0.25"/>
  <cols>
    <col min="1" max="1" width="51.140625" customWidth="1"/>
    <col min="2" max="2" width="16.85546875" customWidth="1"/>
    <col min="3" max="3" width="18.85546875" customWidth="1"/>
    <col min="4" max="4" width="22.28515625" customWidth="1"/>
    <col min="5" max="6" width="17.7109375" customWidth="1"/>
    <col min="7" max="7" width="26.42578125" customWidth="1"/>
    <col min="8" max="8" width="9.140625" hidden="1" customWidth="1"/>
    <col min="9" max="9" width="9.140625" customWidth="1"/>
    <col min="10" max="10" width="21.5703125" customWidth="1"/>
  </cols>
  <sheetData>
    <row r="2" spans="1:10" s="15" customFormat="1" ht="20.100000000000001" customHeight="1" x14ac:dyDescent="0.25">
      <c r="A2" s="14" t="s">
        <v>70</v>
      </c>
      <c r="B2" s="182"/>
      <c r="C2" s="182"/>
      <c r="D2" s="182"/>
      <c r="E2" s="182"/>
      <c r="F2" s="182"/>
    </row>
    <row r="3" spans="1:10" s="15" customFormat="1" ht="20.100000000000001" customHeight="1" x14ac:dyDescent="0.25">
      <c r="A3" s="14" t="s">
        <v>77</v>
      </c>
      <c r="B3" s="183"/>
      <c r="C3" s="183"/>
      <c r="D3" s="183"/>
      <c r="E3" s="183"/>
      <c r="F3" s="183"/>
    </row>
    <row r="4" spans="1:10" s="15" customFormat="1" ht="20.100000000000001" customHeight="1" x14ac:dyDescent="0.25">
      <c r="A4" s="14" t="s">
        <v>1</v>
      </c>
      <c r="B4" s="183"/>
      <c r="C4" s="183"/>
      <c r="D4" s="183"/>
      <c r="E4" s="183"/>
      <c r="F4" s="183"/>
    </row>
    <row r="5" spans="1:10" s="15" customFormat="1" ht="20.100000000000001" customHeight="1" x14ac:dyDescent="0.25">
      <c r="A5" s="14" t="s">
        <v>2</v>
      </c>
      <c r="B5" s="183"/>
      <c r="C5" s="183"/>
      <c r="D5" s="183"/>
      <c r="E5" s="183"/>
      <c r="F5" s="183"/>
    </row>
    <row r="6" spans="1:10" ht="15.75" thickBot="1" x14ac:dyDescent="0.3"/>
    <row r="7" spans="1:10" ht="23.25" customHeight="1" x14ac:dyDescent="0.25">
      <c r="A7" s="122" t="s">
        <v>129</v>
      </c>
      <c r="B7" s="123"/>
      <c r="C7" s="123"/>
      <c r="D7" s="123"/>
      <c r="E7" s="123"/>
      <c r="F7" s="123"/>
      <c r="G7" s="124"/>
    </row>
    <row r="8" spans="1:10" ht="24" customHeight="1" x14ac:dyDescent="0.25">
      <c r="A8" s="125" t="s">
        <v>92</v>
      </c>
      <c r="B8" s="187" t="s">
        <v>93</v>
      </c>
      <c r="C8" s="187"/>
      <c r="D8" s="187"/>
      <c r="E8" s="126"/>
      <c r="F8" s="127" t="s">
        <v>94</v>
      </c>
      <c r="G8" s="128" t="s">
        <v>95</v>
      </c>
    </row>
    <row r="9" spans="1:10" ht="49.5" customHeight="1" thickBot="1" x14ac:dyDescent="0.3">
      <c r="A9" s="150" t="s">
        <v>96</v>
      </c>
      <c r="B9" s="188" t="s">
        <v>97</v>
      </c>
      <c r="C9" s="189"/>
      <c r="D9" s="189"/>
      <c r="E9" s="190"/>
      <c r="F9" s="151" t="s">
        <v>98</v>
      </c>
      <c r="G9" s="152"/>
      <c r="H9" s="55" t="b">
        <v>0</v>
      </c>
    </row>
    <row r="10" spans="1:10" ht="213.75" customHeight="1" thickTop="1" x14ac:dyDescent="0.25">
      <c r="A10" s="140" t="s">
        <v>99</v>
      </c>
      <c r="B10" s="191" t="s">
        <v>100</v>
      </c>
      <c r="C10" s="192"/>
      <c r="D10" s="192"/>
      <c r="E10" s="193"/>
      <c r="F10" s="148" t="s">
        <v>101</v>
      </c>
      <c r="G10" s="149"/>
      <c r="H10" s="55" t="b">
        <v>0</v>
      </c>
      <c r="I10" s="49"/>
      <c r="J10" s="49"/>
    </row>
    <row r="11" spans="1:10" ht="80.25" customHeight="1" x14ac:dyDescent="0.25">
      <c r="A11" s="129" t="s">
        <v>102</v>
      </c>
      <c r="B11" s="194" t="s">
        <v>103</v>
      </c>
      <c r="C11" s="195"/>
      <c r="D11" s="195"/>
      <c r="E11" s="196"/>
      <c r="F11" s="130" t="s">
        <v>104</v>
      </c>
      <c r="G11" s="131"/>
      <c r="H11" s="55" t="b">
        <v>0</v>
      </c>
      <c r="I11" s="49"/>
      <c r="J11" s="49"/>
    </row>
    <row r="12" spans="1:10" ht="63.75" customHeight="1" thickBot="1" x14ac:dyDescent="0.3">
      <c r="A12" s="132" t="s">
        <v>105</v>
      </c>
      <c r="B12" s="197" t="s">
        <v>106</v>
      </c>
      <c r="C12" s="198"/>
      <c r="D12" s="198"/>
      <c r="E12" s="199"/>
      <c r="F12" s="133" t="s">
        <v>107</v>
      </c>
      <c r="G12" s="134"/>
      <c r="H12" s="55" t="b">
        <v>0</v>
      </c>
      <c r="I12" s="49"/>
      <c r="J12" s="49"/>
    </row>
    <row r="13" spans="1:10" ht="40.5" customHeight="1" x14ac:dyDescent="0.25">
      <c r="A13" s="125" t="s">
        <v>108</v>
      </c>
      <c r="B13" s="187" t="s">
        <v>93</v>
      </c>
      <c r="C13" s="187"/>
      <c r="D13" s="187"/>
      <c r="E13" s="126"/>
      <c r="F13" s="127" t="s">
        <v>94</v>
      </c>
      <c r="G13" s="128" t="s">
        <v>95</v>
      </c>
      <c r="H13" s="55"/>
      <c r="I13" s="49"/>
      <c r="J13" s="49"/>
    </row>
    <row r="14" spans="1:10" ht="83.25" customHeight="1" thickBot="1" x14ac:dyDescent="0.3">
      <c r="A14" s="132" t="s">
        <v>109</v>
      </c>
      <c r="B14" s="197" t="s">
        <v>110</v>
      </c>
      <c r="C14" s="198"/>
      <c r="D14" s="198"/>
      <c r="E14" s="199"/>
      <c r="F14" s="133" t="s">
        <v>107</v>
      </c>
      <c r="G14" s="134"/>
      <c r="H14" t="b">
        <v>0</v>
      </c>
    </row>
    <row r="15" spans="1:10" ht="15.75" thickBot="1" x14ac:dyDescent="0.3"/>
    <row r="16" spans="1:10" ht="24.95" customHeight="1" thickBot="1" x14ac:dyDescent="0.3">
      <c r="A16" s="184" t="s">
        <v>161</v>
      </c>
      <c r="B16" s="185"/>
      <c r="C16" s="185"/>
      <c r="D16" s="185"/>
      <c r="E16" s="185"/>
      <c r="F16" s="185"/>
      <c r="G16" s="186"/>
    </row>
    <row r="17" spans="1:8" ht="9" hidden="1" customHeight="1" thickBot="1" x14ac:dyDescent="0.3">
      <c r="A17" s="1"/>
      <c r="B17" s="2"/>
      <c r="C17" s="2"/>
      <c r="D17" s="2"/>
      <c r="E17" s="2"/>
      <c r="F17" s="2"/>
      <c r="G17" s="3"/>
    </row>
    <row r="18" spans="1:8" ht="20.100000000000001" customHeight="1" x14ac:dyDescent="0.25">
      <c r="A18" s="16" t="s">
        <v>75</v>
      </c>
      <c r="B18" s="4"/>
      <c r="C18" s="5"/>
      <c r="D18" s="2"/>
      <c r="E18" s="2"/>
      <c r="F18" s="2"/>
      <c r="G18" s="3"/>
    </row>
    <row r="19" spans="1:8" ht="20.100000000000001" customHeight="1" x14ac:dyDescent="0.25">
      <c r="A19" s="6" t="s">
        <v>10</v>
      </c>
      <c r="B19" s="7"/>
      <c r="C19" s="8" t="s">
        <v>7</v>
      </c>
      <c r="D19" s="9"/>
      <c r="E19" s="9"/>
      <c r="F19" s="2"/>
      <c r="G19" s="3"/>
      <c r="H19">
        <f>B19*1.2</f>
        <v>0</v>
      </c>
    </row>
    <row r="20" spans="1:8" ht="20.100000000000001" customHeight="1" x14ac:dyDescent="0.25">
      <c r="A20" s="6" t="s">
        <v>11</v>
      </c>
      <c r="B20" s="10">
        <f>SUM(B22:B29)</f>
        <v>0</v>
      </c>
      <c r="C20" s="8" t="s">
        <v>7</v>
      </c>
      <c r="D20" s="9"/>
      <c r="E20" s="9"/>
      <c r="F20" s="2"/>
      <c r="G20" s="3"/>
    </row>
    <row r="21" spans="1:8" ht="25.5" x14ac:dyDescent="0.25">
      <c r="A21" s="6" t="s">
        <v>12</v>
      </c>
      <c r="B21" s="17" t="s">
        <v>13</v>
      </c>
      <c r="C21" s="18" t="s">
        <v>14</v>
      </c>
      <c r="D21" s="11"/>
      <c r="E21" s="11"/>
      <c r="F21" s="2"/>
      <c r="G21" s="3"/>
    </row>
    <row r="22" spans="1:8" ht="18" customHeight="1" x14ac:dyDescent="0.25">
      <c r="A22" s="19" t="s">
        <v>15</v>
      </c>
      <c r="B22" s="98"/>
      <c r="C22" s="99">
        <v>2.5</v>
      </c>
      <c r="D22" s="200" t="s">
        <v>86</v>
      </c>
      <c r="E22" s="201"/>
      <c r="F22" s="11"/>
      <c r="G22" s="3"/>
    </row>
    <row r="23" spans="1:8" ht="18" customHeight="1" x14ac:dyDescent="0.25">
      <c r="A23" s="19" t="s">
        <v>16</v>
      </c>
      <c r="B23" s="98"/>
      <c r="C23" s="99">
        <v>1</v>
      </c>
      <c r="D23" s="200"/>
      <c r="E23" s="201"/>
      <c r="F23" s="11"/>
      <c r="G23" s="3"/>
    </row>
    <row r="24" spans="1:8" ht="18" customHeight="1" x14ac:dyDescent="0.25">
      <c r="A24" s="19" t="s">
        <v>17</v>
      </c>
      <c r="B24" s="98"/>
      <c r="C24" s="99">
        <v>1</v>
      </c>
      <c r="D24" s="200"/>
      <c r="E24" s="201"/>
      <c r="F24" s="11"/>
      <c r="G24" s="3"/>
    </row>
    <row r="25" spans="1:8" ht="18" customHeight="1" x14ac:dyDescent="0.25">
      <c r="A25" s="19" t="s">
        <v>18</v>
      </c>
      <c r="B25" s="98"/>
      <c r="C25" s="99">
        <v>1</v>
      </c>
      <c r="D25" s="200"/>
      <c r="E25" s="201"/>
      <c r="F25" s="11"/>
      <c r="G25" s="3"/>
    </row>
    <row r="26" spans="1:8" ht="18" customHeight="1" x14ac:dyDescent="0.25">
      <c r="A26" s="19" t="s">
        <v>19</v>
      </c>
      <c r="B26" s="98"/>
      <c r="C26" s="99">
        <v>1</v>
      </c>
      <c r="D26" s="200"/>
      <c r="E26" s="201"/>
      <c r="F26" s="11"/>
      <c r="G26" s="3"/>
    </row>
    <row r="27" spans="1:8" ht="18" customHeight="1" x14ac:dyDescent="0.25">
      <c r="A27" s="19" t="s">
        <v>20</v>
      </c>
      <c r="B27" s="98"/>
      <c r="C27" s="99">
        <v>4</v>
      </c>
      <c r="D27" s="200"/>
      <c r="E27" s="201"/>
      <c r="F27" s="11"/>
      <c r="G27" s="3"/>
    </row>
    <row r="28" spans="1:8" ht="18" customHeight="1" x14ac:dyDescent="0.25">
      <c r="A28" s="19" t="s">
        <v>21</v>
      </c>
      <c r="B28" s="98"/>
      <c r="C28" s="111" t="s">
        <v>22</v>
      </c>
      <c r="D28" s="11"/>
      <c r="E28" s="11"/>
      <c r="F28" s="11"/>
      <c r="G28" s="3"/>
    </row>
    <row r="29" spans="1:8" ht="18" customHeight="1" thickBot="1" x14ac:dyDescent="0.3">
      <c r="A29" s="97" t="s">
        <v>23</v>
      </c>
      <c r="B29" s="100"/>
      <c r="C29" s="112" t="s">
        <v>22</v>
      </c>
      <c r="D29" s="11"/>
      <c r="E29" s="11"/>
      <c r="F29" s="11"/>
      <c r="G29" s="3"/>
    </row>
    <row r="30" spans="1:8" ht="24" customHeight="1" x14ac:dyDescent="0.25">
      <c r="A30" s="1"/>
      <c r="B30" s="2"/>
      <c r="C30" s="2"/>
      <c r="D30" s="2"/>
      <c r="E30" s="2"/>
      <c r="F30" s="2"/>
      <c r="G30" s="3"/>
    </row>
    <row r="31" spans="1:8" ht="24.75" customHeight="1" thickBot="1" x14ac:dyDescent="0.3">
      <c r="A31" s="103" t="s">
        <v>83</v>
      </c>
      <c r="B31" s="104"/>
      <c r="C31" s="104"/>
      <c r="D31" s="105"/>
      <c r="E31" s="106"/>
      <c r="F31" s="105"/>
      <c r="G31" s="107"/>
    </row>
    <row r="32" spans="1:8" ht="36.75" customHeight="1" x14ac:dyDescent="0.25">
      <c r="A32" s="69" t="s">
        <v>65</v>
      </c>
      <c r="B32" s="70" t="s">
        <v>24</v>
      </c>
      <c r="C32" s="70" t="s">
        <v>25</v>
      </c>
      <c r="D32" s="70" t="s">
        <v>69</v>
      </c>
      <c r="E32" s="70" t="s">
        <v>68</v>
      </c>
      <c r="F32" s="164" t="s">
        <v>88</v>
      </c>
      <c r="G32" s="71" t="s">
        <v>84</v>
      </c>
    </row>
    <row r="33" spans="1:7" ht="21.95" customHeight="1" x14ac:dyDescent="0.25">
      <c r="A33" s="59" t="s">
        <v>71</v>
      </c>
      <c r="B33" s="165"/>
      <c r="C33" s="166"/>
      <c r="D33" s="81"/>
      <c r="E33" s="60">
        <f>SUM(E34:E50)</f>
        <v>0</v>
      </c>
      <c r="F33" s="60">
        <f t="shared" ref="F33:G33" si="0">SUM(F34:F50)</f>
        <v>0</v>
      </c>
      <c r="G33" s="63">
        <f t="shared" si="0"/>
        <v>0</v>
      </c>
    </row>
    <row r="34" spans="1:7" ht="18" customHeight="1" x14ac:dyDescent="0.25">
      <c r="A34" s="23" t="s">
        <v>139</v>
      </c>
      <c r="B34" s="24" t="s">
        <v>27</v>
      </c>
      <c r="C34" s="50"/>
      <c r="D34" s="52"/>
      <c r="E34" s="25">
        <f t="shared" ref="E34:E43" si="1">C34*D34</f>
        <v>0</v>
      </c>
      <c r="F34" s="26">
        <f t="shared" ref="F34:F43" si="2">IF(D34&gt;C99,C34*C99,E34)</f>
        <v>0</v>
      </c>
      <c r="G34" s="27">
        <f>E34-F34</f>
        <v>0</v>
      </c>
    </row>
    <row r="35" spans="1:7" ht="18" customHeight="1" x14ac:dyDescent="0.25">
      <c r="A35" s="23" t="s">
        <v>138</v>
      </c>
      <c r="B35" s="24" t="s">
        <v>27</v>
      </c>
      <c r="C35" s="50"/>
      <c r="D35" s="52"/>
      <c r="E35" s="25">
        <f t="shared" si="1"/>
        <v>0</v>
      </c>
      <c r="F35" s="26">
        <f t="shared" si="2"/>
        <v>0</v>
      </c>
      <c r="G35" s="27">
        <f t="shared" ref="G35:G48" si="3">E35-F35</f>
        <v>0</v>
      </c>
    </row>
    <row r="36" spans="1:7" ht="18" customHeight="1" x14ac:dyDescent="0.25">
      <c r="A36" s="23" t="s">
        <v>140</v>
      </c>
      <c r="B36" s="24" t="s">
        <v>27</v>
      </c>
      <c r="C36" s="50"/>
      <c r="D36" s="52"/>
      <c r="E36" s="25">
        <f t="shared" si="1"/>
        <v>0</v>
      </c>
      <c r="F36" s="26">
        <f t="shared" si="2"/>
        <v>0</v>
      </c>
      <c r="G36" s="27">
        <f t="shared" si="3"/>
        <v>0</v>
      </c>
    </row>
    <row r="37" spans="1:7" ht="18" customHeight="1" x14ac:dyDescent="0.25">
      <c r="A37" s="23" t="s">
        <v>141</v>
      </c>
      <c r="B37" s="24" t="s">
        <v>27</v>
      </c>
      <c r="C37" s="50"/>
      <c r="D37" s="52"/>
      <c r="E37" s="25">
        <f t="shared" si="1"/>
        <v>0</v>
      </c>
      <c r="F37" s="26">
        <f t="shared" si="2"/>
        <v>0</v>
      </c>
      <c r="G37" s="27">
        <f t="shared" si="3"/>
        <v>0</v>
      </c>
    </row>
    <row r="38" spans="1:7" ht="18" customHeight="1" x14ac:dyDescent="0.25">
      <c r="A38" s="23" t="s">
        <v>142</v>
      </c>
      <c r="B38" s="24" t="s">
        <v>27</v>
      </c>
      <c r="C38" s="50"/>
      <c r="D38" s="52"/>
      <c r="E38" s="25">
        <f t="shared" si="1"/>
        <v>0</v>
      </c>
      <c r="F38" s="26">
        <f t="shared" si="2"/>
        <v>0</v>
      </c>
      <c r="G38" s="27">
        <f t="shared" si="3"/>
        <v>0</v>
      </c>
    </row>
    <row r="39" spans="1:7" ht="18" customHeight="1" x14ac:dyDescent="0.25">
      <c r="A39" s="23" t="s">
        <v>143</v>
      </c>
      <c r="B39" s="24" t="s">
        <v>27</v>
      </c>
      <c r="C39" s="50"/>
      <c r="D39" s="52"/>
      <c r="E39" s="25">
        <f t="shared" si="1"/>
        <v>0</v>
      </c>
      <c r="F39" s="26">
        <f t="shared" si="2"/>
        <v>0</v>
      </c>
      <c r="G39" s="27">
        <f t="shared" si="3"/>
        <v>0</v>
      </c>
    </row>
    <row r="40" spans="1:7" ht="18" customHeight="1" x14ac:dyDescent="0.25">
      <c r="A40" s="23" t="s">
        <v>144</v>
      </c>
      <c r="B40" s="24" t="s">
        <v>27</v>
      </c>
      <c r="C40" s="50"/>
      <c r="D40" s="52"/>
      <c r="E40" s="25">
        <f t="shared" si="1"/>
        <v>0</v>
      </c>
      <c r="F40" s="26">
        <f t="shared" si="2"/>
        <v>0</v>
      </c>
      <c r="G40" s="27">
        <f t="shared" si="3"/>
        <v>0</v>
      </c>
    </row>
    <row r="41" spans="1:7" ht="18" customHeight="1" x14ac:dyDescent="0.25">
      <c r="A41" s="23" t="s">
        <v>145</v>
      </c>
      <c r="B41" s="24" t="s">
        <v>27</v>
      </c>
      <c r="C41" s="50"/>
      <c r="D41" s="52"/>
      <c r="E41" s="25">
        <f t="shared" si="1"/>
        <v>0</v>
      </c>
      <c r="F41" s="26">
        <f t="shared" si="2"/>
        <v>0</v>
      </c>
      <c r="G41" s="27">
        <f t="shared" si="3"/>
        <v>0</v>
      </c>
    </row>
    <row r="42" spans="1:7" ht="18" customHeight="1" x14ac:dyDescent="0.25">
      <c r="A42" s="23" t="s">
        <v>146</v>
      </c>
      <c r="B42" s="24" t="s">
        <v>27</v>
      </c>
      <c r="C42" s="50"/>
      <c r="D42" s="52"/>
      <c r="E42" s="25">
        <f t="shared" si="1"/>
        <v>0</v>
      </c>
      <c r="F42" s="26">
        <f t="shared" si="2"/>
        <v>0</v>
      </c>
      <c r="G42" s="27">
        <f t="shared" si="3"/>
        <v>0</v>
      </c>
    </row>
    <row r="43" spans="1:7" ht="18" customHeight="1" x14ac:dyDescent="0.25">
      <c r="A43" s="23" t="s">
        <v>147</v>
      </c>
      <c r="B43" s="24" t="s">
        <v>27</v>
      </c>
      <c r="C43" s="50"/>
      <c r="D43" s="52"/>
      <c r="E43" s="25">
        <f t="shared" si="1"/>
        <v>0</v>
      </c>
      <c r="F43" s="26">
        <f t="shared" si="2"/>
        <v>0</v>
      </c>
      <c r="G43" s="27">
        <f t="shared" si="3"/>
        <v>0</v>
      </c>
    </row>
    <row r="44" spans="1:7" ht="18" customHeight="1" x14ac:dyDescent="0.25">
      <c r="A44" s="23" t="s">
        <v>148</v>
      </c>
      <c r="B44" s="167" t="s">
        <v>66</v>
      </c>
      <c r="C44" s="168"/>
      <c r="D44" s="52"/>
      <c r="E44" s="25">
        <f t="shared" ref="E44:F46" si="4">D44</f>
        <v>0</v>
      </c>
      <c r="F44" s="28">
        <f t="shared" si="4"/>
        <v>0</v>
      </c>
      <c r="G44" s="27">
        <f t="shared" si="3"/>
        <v>0</v>
      </c>
    </row>
    <row r="45" spans="1:7" ht="30" x14ac:dyDescent="0.25">
      <c r="A45" s="29" t="s">
        <v>149</v>
      </c>
      <c r="B45" s="167" t="s">
        <v>66</v>
      </c>
      <c r="C45" s="168"/>
      <c r="D45" s="52"/>
      <c r="E45" s="25">
        <f t="shared" si="4"/>
        <v>0</v>
      </c>
      <c r="F45" s="28">
        <f t="shared" si="4"/>
        <v>0</v>
      </c>
      <c r="G45" s="27">
        <f t="shared" si="3"/>
        <v>0</v>
      </c>
    </row>
    <row r="46" spans="1:7" ht="18" customHeight="1" x14ac:dyDescent="0.25">
      <c r="A46" s="23" t="s">
        <v>150</v>
      </c>
      <c r="B46" s="167" t="s">
        <v>66</v>
      </c>
      <c r="C46" s="168"/>
      <c r="D46" s="52"/>
      <c r="E46" s="25">
        <f t="shared" si="4"/>
        <v>0</v>
      </c>
      <c r="F46" s="28">
        <f t="shared" si="4"/>
        <v>0</v>
      </c>
      <c r="G46" s="27">
        <f t="shared" si="3"/>
        <v>0</v>
      </c>
    </row>
    <row r="47" spans="1:7" ht="18" customHeight="1" x14ac:dyDescent="0.25">
      <c r="A47" s="23" t="s">
        <v>91</v>
      </c>
      <c r="B47" s="167" t="s">
        <v>66</v>
      </c>
      <c r="C47" s="168"/>
      <c r="D47" s="52"/>
      <c r="E47" s="25">
        <f t="shared" ref="E47:E48" si="5">D47</f>
        <v>0</v>
      </c>
      <c r="F47" s="26">
        <f t="shared" ref="F47:F48" si="6">E47</f>
        <v>0</v>
      </c>
      <c r="G47" s="27">
        <f t="shared" si="3"/>
        <v>0</v>
      </c>
    </row>
    <row r="48" spans="1:7" ht="18" customHeight="1" x14ac:dyDescent="0.25">
      <c r="A48" s="23" t="s">
        <v>151</v>
      </c>
      <c r="B48" s="167" t="s">
        <v>66</v>
      </c>
      <c r="C48" s="168"/>
      <c r="D48" s="52"/>
      <c r="E48" s="25">
        <f t="shared" si="5"/>
        <v>0</v>
      </c>
      <c r="F48" s="26">
        <f t="shared" si="6"/>
        <v>0</v>
      </c>
      <c r="G48" s="27">
        <f t="shared" si="3"/>
        <v>0</v>
      </c>
    </row>
    <row r="49" spans="1:7" ht="18" customHeight="1" x14ac:dyDescent="0.25">
      <c r="A49" s="23" t="s">
        <v>152</v>
      </c>
      <c r="B49" s="167" t="s">
        <v>66</v>
      </c>
      <c r="C49" s="168"/>
      <c r="D49" s="52"/>
      <c r="E49" s="25">
        <f t="shared" ref="E49" si="7">D49</f>
        <v>0</v>
      </c>
      <c r="F49" s="26">
        <f t="shared" ref="F49" si="8">E49</f>
        <v>0</v>
      </c>
      <c r="G49" s="27">
        <f>E49-F49</f>
        <v>0</v>
      </c>
    </row>
    <row r="50" spans="1:7" ht="18" customHeight="1" x14ac:dyDescent="0.25">
      <c r="A50" s="87" t="s">
        <v>156</v>
      </c>
      <c r="B50" s="177" t="s">
        <v>66</v>
      </c>
      <c r="C50" s="178"/>
      <c r="D50" s="83"/>
      <c r="E50" s="84">
        <f>D50</f>
        <v>0</v>
      </c>
      <c r="F50" s="85">
        <f>E50</f>
        <v>0</v>
      </c>
      <c r="G50" s="86">
        <f>E50-F50</f>
        <v>0</v>
      </c>
    </row>
    <row r="51" spans="1:7" ht="21.95" customHeight="1" x14ac:dyDescent="0.25">
      <c r="A51" s="179" t="s">
        <v>73</v>
      </c>
      <c r="B51" s="180"/>
      <c r="C51" s="181"/>
      <c r="D51" s="81"/>
      <c r="E51" s="60">
        <f>SUM(E52:E53)</f>
        <v>0</v>
      </c>
      <c r="F51" s="60">
        <f>SUM(F52:F53)</f>
        <v>0</v>
      </c>
      <c r="G51" s="61">
        <f>SUM(G52:G53)</f>
        <v>0</v>
      </c>
    </row>
    <row r="52" spans="1:7" ht="18" customHeight="1" x14ac:dyDescent="0.25">
      <c r="A52" s="51" t="s">
        <v>157</v>
      </c>
      <c r="B52" s="167" t="s">
        <v>66</v>
      </c>
      <c r="C52" s="168"/>
      <c r="D52" s="52"/>
      <c r="E52" s="25">
        <f t="shared" ref="E52:E53" si="9">D52</f>
        <v>0</v>
      </c>
      <c r="F52" s="26">
        <f t="shared" ref="F52:F53" si="10">E52</f>
        <v>0</v>
      </c>
      <c r="G52" s="27">
        <f>E52-F52</f>
        <v>0</v>
      </c>
    </row>
    <row r="53" spans="1:7" ht="18" customHeight="1" x14ac:dyDescent="0.25">
      <c r="A53" s="51" t="s">
        <v>158</v>
      </c>
      <c r="B53" s="167" t="s">
        <v>66</v>
      </c>
      <c r="C53" s="168"/>
      <c r="D53" s="52"/>
      <c r="E53" s="25">
        <f t="shared" si="9"/>
        <v>0</v>
      </c>
      <c r="F53" s="26">
        <f t="shared" si="10"/>
        <v>0</v>
      </c>
      <c r="G53" s="27">
        <f>E53-F53</f>
        <v>0</v>
      </c>
    </row>
    <row r="54" spans="1:7" ht="21.95" customHeight="1" x14ac:dyDescent="0.25">
      <c r="A54" s="59" t="s">
        <v>82</v>
      </c>
      <c r="B54" s="165"/>
      <c r="C54" s="166"/>
      <c r="D54" s="81"/>
      <c r="E54" s="60">
        <f>SUM(E55:E56)</f>
        <v>0</v>
      </c>
      <c r="F54" s="60">
        <f t="shared" ref="F54:G54" si="11">SUM(F55:F56)</f>
        <v>0</v>
      </c>
      <c r="G54" s="61">
        <f t="shared" si="11"/>
        <v>0</v>
      </c>
    </row>
    <row r="55" spans="1:7" ht="18" customHeight="1" x14ac:dyDescent="0.25">
      <c r="A55" s="51" t="s">
        <v>72</v>
      </c>
      <c r="B55" s="167" t="s">
        <v>66</v>
      </c>
      <c r="C55" s="168"/>
      <c r="D55" s="65"/>
      <c r="E55" s="56">
        <f t="shared" ref="E55:E56" si="12">D55</f>
        <v>0</v>
      </c>
      <c r="F55" s="57">
        <f t="shared" ref="F55:F56" si="13">E55</f>
        <v>0</v>
      </c>
      <c r="G55" s="58">
        <f>E55-F55</f>
        <v>0</v>
      </c>
    </row>
    <row r="56" spans="1:7" ht="18" customHeight="1" x14ac:dyDescent="0.25">
      <c r="A56" s="51" t="s">
        <v>72</v>
      </c>
      <c r="B56" s="167" t="s">
        <v>66</v>
      </c>
      <c r="C56" s="168"/>
      <c r="D56" s="65"/>
      <c r="E56" s="56">
        <f t="shared" si="12"/>
        <v>0</v>
      </c>
      <c r="F56" s="57">
        <f t="shared" si="13"/>
        <v>0</v>
      </c>
      <c r="G56" s="58">
        <f>E56-F56</f>
        <v>0</v>
      </c>
    </row>
    <row r="57" spans="1:7" ht="21.95" customHeight="1" x14ac:dyDescent="0.25">
      <c r="A57" s="59" t="s">
        <v>74</v>
      </c>
      <c r="B57" s="165"/>
      <c r="C57" s="166"/>
      <c r="D57" s="81"/>
      <c r="E57" s="60">
        <f>SUM(E58:E58)</f>
        <v>0</v>
      </c>
      <c r="F57" s="60">
        <f>SUM(F58:F58)</f>
        <v>0</v>
      </c>
      <c r="G57" s="63">
        <f>SUM(G58:G58)</f>
        <v>0</v>
      </c>
    </row>
    <row r="58" spans="1:7" ht="18" customHeight="1" x14ac:dyDescent="0.25">
      <c r="A58" s="23" t="s">
        <v>153</v>
      </c>
      <c r="B58" s="24" t="s">
        <v>9</v>
      </c>
      <c r="C58" s="50"/>
      <c r="D58" s="52"/>
      <c r="E58" s="25">
        <f t="shared" ref="E58" si="14">C58*D58</f>
        <v>0</v>
      </c>
      <c r="F58" s="26">
        <f>IF(D58&gt;C114,C58*C114,E58)</f>
        <v>0</v>
      </c>
      <c r="G58" s="27">
        <f>E58-F58</f>
        <v>0</v>
      </c>
    </row>
    <row r="59" spans="1:7" ht="21.95" customHeight="1" x14ac:dyDescent="0.25">
      <c r="A59" s="179" t="s">
        <v>163</v>
      </c>
      <c r="B59" s="180"/>
      <c r="C59" s="180"/>
      <c r="D59" s="181"/>
      <c r="E59" s="60">
        <f>SUM(E60:E61)</f>
        <v>1.0000000000000001E-9</v>
      </c>
      <c r="F59" s="62">
        <f>IF(SUM(E60:E61)&gt;((3/7)*SUM(F34:F50,F52:F53,F55:F56,F58:F58)),((3/7)*SUM(F34:F50,F52:F53,F55:F56,F58:F58)),(SUM(E60:E61)))</f>
        <v>0</v>
      </c>
      <c r="G59" s="63">
        <f>E59-F59</f>
        <v>1.0000000000000001E-9</v>
      </c>
    </row>
    <row r="60" spans="1:7" ht="18" customHeight="1" x14ac:dyDescent="0.25">
      <c r="A60" s="30" t="s">
        <v>154</v>
      </c>
      <c r="B60" s="167" t="s">
        <v>66</v>
      </c>
      <c r="C60" s="168"/>
      <c r="D60" s="52">
        <v>1.0000000000000001E-9</v>
      </c>
      <c r="E60" s="25">
        <f>D60</f>
        <v>1.0000000000000001E-9</v>
      </c>
      <c r="F60" s="26">
        <f>E60/E59*F59</f>
        <v>0</v>
      </c>
      <c r="G60" s="27">
        <f>E60-F60</f>
        <v>1.0000000000000001E-9</v>
      </c>
    </row>
    <row r="61" spans="1:7" ht="18" customHeight="1" thickBot="1" x14ac:dyDescent="0.3">
      <c r="A61" s="89" t="s">
        <v>155</v>
      </c>
      <c r="B61" s="175" t="s">
        <v>66</v>
      </c>
      <c r="C61" s="176"/>
      <c r="D61" s="82"/>
      <c r="E61" s="90">
        <f>D61</f>
        <v>0</v>
      </c>
      <c r="F61" s="73">
        <f>E61/E59*F59</f>
        <v>0</v>
      </c>
      <c r="G61" s="74">
        <f>E61-F61</f>
        <v>0</v>
      </c>
    </row>
    <row r="62" spans="1:7" ht="18" customHeight="1" x14ac:dyDescent="0.25">
      <c r="A62" s="153"/>
      <c r="B62" s="154"/>
      <c r="C62" s="154"/>
      <c r="D62" s="157" t="s">
        <v>126</v>
      </c>
      <c r="E62" s="155">
        <f>SUM(E34:E49,E52,E60:E61,E58)</f>
        <v>1.0000000000000001E-9</v>
      </c>
      <c r="F62" s="155">
        <f>SUM(F34:F49,F52,F60:F61,F58)</f>
        <v>0</v>
      </c>
      <c r="G62" s="158">
        <f>SUM(G34:G49,G52,G60:G61,G58)</f>
        <v>1.0000000000000001E-9</v>
      </c>
    </row>
    <row r="63" spans="1:7" ht="18" customHeight="1" x14ac:dyDescent="0.25">
      <c r="A63" s="153"/>
      <c r="B63" s="154"/>
      <c r="C63" s="154"/>
      <c r="D63" s="159" t="s">
        <v>127</v>
      </c>
      <c r="E63" s="25">
        <f>SUM(E50,E53)</f>
        <v>0</v>
      </c>
      <c r="F63" s="25">
        <f>SUM(F50,F53)</f>
        <v>0</v>
      </c>
      <c r="G63" s="27">
        <f>SUM(G50,G53)</f>
        <v>0</v>
      </c>
    </row>
    <row r="64" spans="1:7" ht="18" customHeight="1" thickBot="1" x14ac:dyDescent="0.3">
      <c r="A64" s="153"/>
      <c r="B64" s="154"/>
      <c r="C64" s="154"/>
      <c r="D64" s="163" t="s">
        <v>159</v>
      </c>
      <c r="E64" s="156">
        <f>SUM(E55:E56)</f>
        <v>0</v>
      </c>
      <c r="F64" s="156">
        <f t="shared" ref="F64:G64" si="15">SUM(F55:F56)</f>
        <v>0</v>
      </c>
      <c r="G64" s="161">
        <f t="shared" si="15"/>
        <v>0</v>
      </c>
    </row>
    <row r="65" spans="1:7" ht="24.95" customHeight="1" thickBot="1" x14ac:dyDescent="0.3">
      <c r="A65" s="34"/>
      <c r="B65" s="35"/>
      <c r="C65" s="64"/>
      <c r="D65" s="170" t="s">
        <v>162</v>
      </c>
      <c r="E65" s="170"/>
      <c r="F65" s="171"/>
      <c r="G65" s="88">
        <f>SUM(F34:F50,F52:F53,F55:F56,F58:F58,F60:F61)</f>
        <v>0</v>
      </c>
    </row>
    <row r="66" spans="1:7" ht="24.95" customHeight="1" thickBot="1" x14ac:dyDescent="0.3">
      <c r="A66" s="34"/>
      <c r="B66" s="35"/>
      <c r="C66" s="64"/>
      <c r="D66" s="172" t="s">
        <v>81</v>
      </c>
      <c r="E66" s="173"/>
      <c r="F66" s="174"/>
      <c r="G66" s="94">
        <f>SUM(G34:G50,G52:G53,G55:G56,G58:G58,G60:G61)</f>
        <v>1.0000000000000001E-9</v>
      </c>
    </row>
    <row r="67" spans="1:7" x14ac:dyDescent="0.25">
      <c r="D67" s="15"/>
      <c r="E67" s="21"/>
      <c r="F67" s="15"/>
    </row>
    <row r="68" spans="1:7" x14ac:dyDescent="0.25">
      <c r="A68" s="36" t="s">
        <v>3</v>
      </c>
      <c r="C68" s="22"/>
      <c r="D68" s="15"/>
      <c r="E68" s="15"/>
      <c r="F68" s="15"/>
    </row>
    <row r="69" spans="1:7" x14ac:dyDescent="0.25">
      <c r="A69" s="169" t="s">
        <v>4</v>
      </c>
      <c r="B69" s="169"/>
      <c r="C69" s="169"/>
      <c r="D69" s="169"/>
      <c r="E69" s="169"/>
      <c r="F69" s="169"/>
    </row>
    <row r="70" spans="1:7" x14ac:dyDescent="0.25">
      <c r="D70" s="37"/>
      <c r="E70" s="15"/>
      <c r="F70" s="15"/>
    </row>
    <row r="71" spans="1:7" x14ac:dyDescent="0.25">
      <c r="A71" s="49" t="s">
        <v>64</v>
      </c>
      <c r="F71" s="15"/>
    </row>
    <row r="72" spans="1:7" x14ac:dyDescent="0.25">
      <c r="A72" s="49"/>
      <c r="D72" t="s">
        <v>5</v>
      </c>
      <c r="E72" s="54"/>
      <c r="F72" s="54"/>
      <c r="G72" s="54"/>
    </row>
    <row r="73" spans="1:7" x14ac:dyDescent="0.25">
      <c r="A73" s="49" t="s">
        <v>63</v>
      </c>
      <c r="B73" t="s">
        <v>6</v>
      </c>
      <c r="G73" s="38"/>
    </row>
    <row r="74" spans="1:7" x14ac:dyDescent="0.25">
      <c r="F74" s="15"/>
    </row>
    <row r="75" spans="1:7" x14ac:dyDescent="0.25">
      <c r="F75" s="15"/>
    </row>
    <row r="76" spans="1:7" x14ac:dyDescent="0.25">
      <c r="F76" s="15"/>
    </row>
    <row r="77" spans="1:7" x14ac:dyDescent="0.25">
      <c r="D77" s="15"/>
      <c r="E77" s="15"/>
      <c r="F77" s="15"/>
    </row>
    <row r="78" spans="1:7" ht="37.5" customHeight="1" x14ac:dyDescent="0.25">
      <c r="D78" s="15"/>
      <c r="E78" s="15"/>
      <c r="F78" s="15"/>
    </row>
    <row r="79" spans="1:7" hidden="1" x14ac:dyDescent="0.25"/>
    <row r="80" spans="1:7" hidden="1" x14ac:dyDescent="0.25">
      <c r="A80" t="s">
        <v>37</v>
      </c>
    </row>
    <row r="81" spans="1:4" ht="45" hidden="1" x14ac:dyDescent="0.25">
      <c r="A81" s="20" t="s">
        <v>38</v>
      </c>
      <c r="B81" s="55">
        <v>1</v>
      </c>
    </row>
    <row r="82" spans="1:4" ht="45" hidden="1" x14ac:dyDescent="0.25">
      <c r="A82" s="20" t="s">
        <v>39</v>
      </c>
      <c r="B82" s="55">
        <v>2</v>
      </c>
    </row>
    <row r="83" spans="1:4" hidden="1" x14ac:dyDescent="0.25">
      <c r="A83" s="20" t="s">
        <v>40</v>
      </c>
      <c r="B83" s="55">
        <v>3</v>
      </c>
    </row>
    <row r="84" spans="1:4" hidden="1" x14ac:dyDescent="0.25"/>
    <row r="85" spans="1:4" hidden="1" x14ac:dyDescent="0.25">
      <c r="B85" s="39"/>
      <c r="C85" s="40"/>
      <c r="D85" s="40"/>
    </row>
    <row r="86" spans="1:4" hidden="1" x14ac:dyDescent="0.25">
      <c r="A86" s="13"/>
      <c r="B86" s="39" t="s">
        <v>12</v>
      </c>
      <c r="C86" s="40" t="s">
        <v>41</v>
      </c>
      <c r="D86" s="40" t="s">
        <v>42</v>
      </c>
    </row>
    <row r="87" spans="1:4" hidden="1" x14ac:dyDescent="0.25">
      <c r="B87" s="41" t="s">
        <v>43</v>
      </c>
      <c r="C87" s="77">
        <v>3.5</v>
      </c>
      <c r="D87" s="77">
        <v>2.5</v>
      </c>
    </row>
    <row r="88" spans="1:4" hidden="1" x14ac:dyDescent="0.25">
      <c r="B88" s="41" t="s">
        <v>16</v>
      </c>
      <c r="C88" s="77">
        <v>2</v>
      </c>
      <c r="D88" s="77">
        <v>1</v>
      </c>
    </row>
    <row r="89" spans="1:4" hidden="1" x14ac:dyDescent="0.25">
      <c r="B89" s="41" t="s">
        <v>44</v>
      </c>
      <c r="C89" s="77">
        <v>1.8</v>
      </c>
      <c r="D89" s="77">
        <v>1</v>
      </c>
    </row>
    <row r="90" spans="1:4" hidden="1" x14ac:dyDescent="0.25">
      <c r="B90" s="41" t="s">
        <v>45</v>
      </c>
      <c r="C90" s="77">
        <v>1.5</v>
      </c>
      <c r="D90" s="77">
        <v>1</v>
      </c>
    </row>
    <row r="91" spans="1:4" hidden="1" x14ac:dyDescent="0.25">
      <c r="B91" s="41" t="s">
        <v>46</v>
      </c>
      <c r="C91" s="77">
        <v>1.5</v>
      </c>
      <c r="D91" s="77">
        <v>1</v>
      </c>
    </row>
    <row r="92" spans="1:4" hidden="1" x14ac:dyDescent="0.25">
      <c r="B92" s="41" t="s">
        <v>47</v>
      </c>
      <c r="C92" s="77">
        <v>5.5</v>
      </c>
      <c r="D92" s="77">
        <v>4</v>
      </c>
    </row>
    <row r="93" spans="1:4" hidden="1" x14ac:dyDescent="0.25">
      <c r="B93" s="41" t="s">
        <v>48</v>
      </c>
      <c r="C93" s="77">
        <v>4</v>
      </c>
      <c r="D93" s="77">
        <v>3</v>
      </c>
    </row>
    <row r="94" spans="1:4" hidden="1" x14ac:dyDescent="0.25">
      <c r="A94" t="s">
        <v>49</v>
      </c>
      <c r="B94" s="41" t="s">
        <v>50</v>
      </c>
      <c r="C94" s="77">
        <v>0</v>
      </c>
      <c r="D94" s="77">
        <v>0</v>
      </c>
    </row>
    <row r="95" spans="1:4" hidden="1" x14ac:dyDescent="0.25">
      <c r="A95" t="s">
        <v>51</v>
      </c>
      <c r="B95" s="41"/>
      <c r="C95" s="42"/>
      <c r="D95" s="42"/>
    </row>
    <row r="96" spans="1:4" hidden="1" x14ac:dyDescent="0.25"/>
    <row r="97" spans="1:4" hidden="1" x14ac:dyDescent="0.25"/>
    <row r="98" spans="1:4" ht="30" hidden="1" x14ac:dyDescent="0.25">
      <c r="A98" s="43" t="s">
        <v>52</v>
      </c>
      <c r="B98" s="44" t="s">
        <v>53</v>
      </c>
      <c r="C98" s="44" t="s">
        <v>54</v>
      </c>
      <c r="D98" s="45"/>
    </row>
    <row r="99" spans="1:4" hidden="1" x14ac:dyDescent="0.25">
      <c r="A99" t="s">
        <v>26</v>
      </c>
      <c r="B99" s="78">
        <f>125</f>
        <v>125</v>
      </c>
      <c r="C99" s="79">
        <f>IF(C22&lt;D87,"Operacija ne izpolnjuje pogojev",IF(C22=C87,B99,C22/C87*B99))</f>
        <v>89.285714285714292</v>
      </c>
      <c r="D99" s="46"/>
    </row>
    <row r="100" spans="1:4" hidden="1" x14ac:dyDescent="0.25">
      <c r="A100" t="s">
        <v>28</v>
      </c>
      <c r="B100" s="78">
        <f>150</f>
        <v>150</v>
      </c>
      <c r="C100" s="79">
        <f>IF(C23&lt;D88,"Operacija ne izpolnjuje pogojev",IF(C23=C88,B100,C23/C88*B100))</f>
        <v>75</v>
      </c>
      <c r="D100" s="46"/>
    </row>
    <row r="101" spans="1:4" hidden="1" x14ac:dyDescent="0.25">
      <c r="A101" t="s">
        <v>29</v>
      </c>
      <c r="B101" s="78">
        <f>100</f>
        <v>100</v>
      </c>
      <c r="C101" s="79">
        <f>IF(C24&lt;D89,"Operacija ne izpolnjuje pogojev",IF(C24=C89,B101,C24/C89*B101))</f>
        <v>55.555555555555557</v>
      </c>
      <c r="D101" s="46"/>
    </row>
    <row r="102" spans="1:4" hidden="1" x14ac:dyDescent="0.25">
      <c r="A102" t="s">
        <v>55</v>
      </c>
      <c r="B102" s="78">
        <f>19</f>
        <v>19</v>
      </c>
      <c r="C102" s="79">
        <f>IF(C25&lt;D90,"Operacija ne izpolnjuje pogojev",IF(C25=C90,B102,C25/C90*B102))</f>
        <v>12.666666666666666</v>
      </c>
      <c r="D102" s="46"/>
    </row>
    <row r="103" spans="1:4" hidden="1" x14ac:dyDescent="0.25">
      <c r="A103" t="s">
        <v>56</v>
      </c>
      <c r="B103" s="80">
        <f>10</f>
        <v>10</v>
      </c>
      <c r="C103" s="79">
        <f>IF(C26&lt;D91,"Operacija ne izpolnjuje pogojev",IF(C26=C91,B103,C26/C91*B103))</f>
        <v>6.6666666666666661</v>
      </c>
      <c r="D103" s="47"/>
    </row>
    <row r="104" spans="1:4" hidden="1" x14ac:dyDescent="0.25">
      <c r="A104" t="s">
        <v>30</v>
      </c>
      <c r="B104" s="80">
        <f>100</f>
        <v>100</v>
      </c>
      <c r="C104" s="79">
        <f>IF(C26&lt;D91,"Operacija ne izpolnjuje pogojev",IF(C26=C91,B104,C26/C91*B104))</f>
        <v>66.666666666666657</v>
      </c>
      <c r="D104" s="47"/>
    </row>
    <row r="105" spans="1:4" hidden="1" x14ac:dyDescent="0.25">
      <c r="A105" t="s">
        <v>31</v>
      </c>
      <c r="B105" s="80">
        <f>B99*2</f>
        <v>250</v>
      </c>
      <c r="C105" s="79">
        <f>IF(C22&lt;D87,"Operacija ne izpolnjuje pogojev",IF(C22=C87,B105,C22/C87*B105))</f>
        <v>178.57142857142858</v>
      </c>
      <c r="D105" s="47"/>
    </row>
    <row r="106" spans="1:4" hidden="1" x14ac:dyDescent="0.25">
      <c r="A106" t="s">
        <v>32</v>
      </c>
      <c r="B106" s="80">
        <f>B100*2</f>
        <v>300</v>
      </c>
      <c r="C106" s="79">
        <f>IF(C23&lt;D88,"Operacija ne izpolnjuje pogojev",IF(C23=C88,B106,C23/C88*B106))</f>
        <v>150</v>
      </c>
      <c r="D106" s="47"/>
    </row>
    <row r="107" spans="1:4" hidden="1" x14ac:dyDescent="0.25">
      <c r="A107" t="s">
        <v>33</v>
      </c>
      <c r="B107" s="80">
        <f>B101*2</f>
        <v>200</v>
      </c>
      <c r="C107" s="79">
        <f>IF(C24&lt;D89,"Operacija ne izpolnjuje pogojev",IF(C24=C89,B107,C24/C89*B107))</f>
        <v>111.11111111111111</v>
      </c>
      <c r="D107" s="47"/>
    </row>
    <row r="108" spans="1:4" hidden="1" x14ac:dyDescent="0.25">
      <c r="A108" t="s">
        <v>34</v>
      </c>
      <c r="B108" s="78">
        <f>200</f>
        <v>200</v>
      </c>
      <c r="C108" s="79">
        <f>IF(C27&lt;D92,"Operacija ne izpolnjuje pogojev",IF(C27=C92,B108,C27/C92*B108))</f>
        <v>145.45454545454547</v>
      </c>
      <c r="D108" s="46"/>
    </row>
    <row r="109" spans="1:4" hidden="1" x14ac:dyDescent="0.25">
      <c r="A109" t="s">
        <v>35</v>
      </c>
      <c r="B109" s="49" t="s">
        <v>57</v>
      </c>
      <c r="C109" s="49"/>
    </row>
    <row r="110" spans="1:4" hidden="1" x14ac:dyDescent="0.25">
      <c r="A110" s="48" t="s">
        <v>50</v>
      </c>
      <c r="B110" t="s">
        <v>57</v>
      </c>
    </row>
    <row r="111" spans="1:4" ht="25.5" hidden="1" customHeight="1" x14ac:dyDescent="0.25"/>
    <row r="112" spans="1:4" hidden="1" x14ac:dyDescent="0.25"/>
    <row r="113" spans="1:3" hidden="1" x14ac:dyDescent="0.25"/>
    <row r="114" spans="1:3" ht="18.75" hidden="1" x14ac:dyDescent="0.25">
      <c r="A114" s="43" t="s">
        <v>87</v>
      </c>
      <c r="C114">
        <v>100</v>
      </c>
    </row>
    <row r="115" spans="1:3" hidden="1" x14ac:dyDescent="0.25"/>
  </sheetData>
  <sheetProtection password="9CE3" sheet="1" objects="1" scenarios="1" selectLockedCells="1"/>
  <mergeCells count="34">
    <mergeCell ref="B14:E14"/>
    <mergeCell ref="D22:E27"/>
    <mergeCell ref="B53:C53"/>
    <mergeCell ref="A59:D59"/>
    <mergeCell ref="B55:C55"/>
    <mergeCell ref="B2:F2"/>
    <mergeCell ref="B3:F3"/>
    <mergeCell ref="B4:F4"/>
    <mergeCell ref="B5:F5"/>
    <mergeCell ref="B44:C44"/>
    <mergeCell ref="A16:G16"/>
    <mergeCell ref="B33:C33"/>
    <mergeCell ref="B8:D8"/>
    <mergeCell ref="B9:E9"/>
    <mergeCell ref="B10:E10"/>
    <mergeCell ref="B11:E11"/>
    <mergeCell ref="B12:E12"/>
    <mergeCell ref="B13:D13"/>
    <mergeCell ref="B54:C54"/>
    <mergeCell ref="B45:C45"/>
    <mergeCell ref="B47:C47"/>
    <mergeCell ref="A69:F69"/>
    <mergeCell ref="D65:F65"/>
    <mergeCell ref="D66:F66"/>
    <mergeCell ref="B46:C46"/>
    <mergeCell ref="B56:C56"/>
    <mergeCell ref="B60:C60"/>
    <mergeCell ref="B61:C61"/>
    <mergeCell ref="B49:C49"/>
    <mergeCell ref="B48:C48"/>
    <mergeCell ref="B50:C50"/>
    <mergeCell ref="B52:C52"/>
    <mergeCell ref="A51:C51"/>
    <mergeCell ref="B57:C57"/>
  </mergeCells>
  <conditionalFormatting sqref="C22">
    <cfRule type="cellIs" dxfId="18" priority="25" operator="lessThan">
      <formula>2.5</formula>
    </cfRule>
  </conditionalFormatting>
  <conditionalFormatting sqref="C23">
    <cfRule type="cellIs" dxfId="17" priority="24" operator="lessThan">
      <formula>1</formula>
    </cfRule>
  </conditionalFormatting>
  <conditionalFormatting sqref="C24">
    <cfRule type="cellIs" dxfId="16" priority="23" operator="lessThan">
      <formula>1</formula>
    </cfRule>
  </conditionalFormatting>
  <conditionalFormatting sqref="C25">
    <cfRule type="cellIs" dxfId="15" priority="22" operator="lessThan">
      <formula>1</formula>
    </cfRule>
  </conditionalFormatting>
  <conditionalFormatting sqref="C26">
    <cfRule type="cellIs" dxfId="14" priority="21" operator="lessThan">
      <formula>1</formula>
    </cfRule>
  </conditionalFormatting>
  <conditionalFormatting sqref="C27">
    <cfRule type="cellIs" dxfId="13" priority="20" operator="lessThan">
      <formula>4</formula>
    </cfRule>
  </conditionalFormatting>
  <conditionalFormatting sqref="F59">
    <cfRule type="cellIs" dxfId="12" priority="15" operator="lessThan">
      <formula>$E$59</formula>
    </cfRule>
  </conditionalFormatting>
  <conditionalFormatting sqref="B20">
    <cfRule type="cellIs" dxfId="11" priority="34" operator="lessThan">
      <formula>$B$19</formula>
    </cfRule>
    <cfRule type="cellIs" dxfId="10" priority="35" operator="lessThan">
      <formula>SUM($B$22:$B$29)</formula>
    </cfRule>
    <cfRule type="cellIs" dxfId="9" priority="36" operator="greaterThan">
      <formula>$H$19</formula>
    </cfRule>
  </conditionalFormatting>
  <conditionalFormatting sqref="A10:A12">
    <cfRule type="expression" dxfId="8" priority="3">
      <formula>$H10=TRUE</formula>
    </cfRule>
  </conditionalFormatting>
  <conditionalFormatting sqref="A9">
    <cfRule type="expression" dxfId="7" priority="2">
      <formula>$H9=TRUE</formula>
    </cfRule>
  </conditionalFormatting>
  <conditionalFormatting sqref="A14">
    <cfRule type="expression" dxfId="6" priority="1">
      <formula>$H14=TRUE</formula>
    </cfRule>
  </conditionalFormatting>
  <pageMargins left="0.25" right="0.25" top="0.75" bottom="0.75" header="0.3" footer="0.3"/>
  <pageSetup paperSize="9" scale="57" fitToHeight="0" orientation="portrait" r:id="rId1"/>
  <headerFooter>
    <oddHeader xml:space="preserve">&amp;L
&amp;G&amp;C&amp;G&amp;RObrazec Podatki o ukrepu        
</oddHeader>
    <oddFooter>&amp;CJAVNI POZIV 61SUB-LSKI19
Nepovratne finančne spodbude občinam za naložbe v izgradnjo kolesarske infrastrukture&amp;R&amp;A</oddFooter>
  </headerFooter>
  <rowBreaks count="1" manualBreakCount="1">
    <brk id="1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9167" r:id="rId5" name="Check Box 15">
              <controlPr defaultSize="0" autoFill="0" autoLine="0" autoPict="0">
                <anchor moveWithCells="1">
                  <from>
                    <xdr:col>0</xdr:col>
                    <xdr:colOff>47625</xdr:colOff>
                    <xdr:row>29</xdr:row>
                    <xdr:rowOff>0</xdr:rowOff>
                  </from>
                  <to>
                    <xdr:col>0</xdr:col>
                    <xdr:colOff>352425</xdr:colOff>
                    <xdr:row>29</xdr:row>
                    <xdr:rowOff>0</xdr:rowOff>
                  </to>
                </anchor>
              </controlPr>
            </control>
          </mc:Choice>
        </mc:AlternateContent>
        <mc:AlternateContent xmlns:mc="http://schemas.openxmlformats.org/markup-compatibility/2006">
          <mc:Choice Requires="x14">
            <control shapeId="49185" r:id="rId6" name="Check Box 33">
              <controlPr defaultSize="0" autoFill="0" autoLine="0" autoPict="0">
                <anchor moveWithCells="1">
                  <from>
                    <xdr:col>0</xdr:col>
                    <xdr:colOff>95250</xdr:colOff>
                    <xdr:row>11</xdr:row>
                    <xdr:rowOff>190500</xdr:rowOff>
                  </from>
                  <to>
                    <xdr:col>0</xdr:col>
                    <xdr:colOff>447675</xdr:colOff>
                    <xdr:row>11</xdr:row>
                    <xdr:rowOff>619125</xdr:rowOff>
                  </to>
                </anchor>
              </controlPr>
            </control>
          </mc:Choice>
        </mc:AlternateContent>
        <mc:AlternateContent xmlns:mc="http://schemas.openxmlformats.org/markup-compatibility/2006">
          <mc:Choice Requires="x14">
            <control shapeId="49186" r:id="rId7" name="Check Box 34">
              <controlPr defaultSize="0" autoFill="0" autoLine="0" autoPict="0">
                <anchor moveWithCells="1">
                  <from>
                    <xdr:col>0</xdr:col>
                    <xdr:colOff>95250</xdr:colOff>
                    <xdr:row>9</xdr:row>
                    <xdr:rowOff>1114425</xdr:rowOff>
                  </from>
                  <to>
                    <xdr:col>0</xdr:col>
                    <xdr:colOff>447675</xdr:colOff>
                    <xdr:row>9</xdr:row>
                    <xdr:rowOff>1609725</xdr:rowOff>
                  </to>
                </anchor>
              </controlPr>
            </control>
          </mc:Choice>
        </mc:AlternateContent>
        <mc:AlternateContent xmlns:mc="http://schemas.openxmlformats.org/markup-compatibility/2006">
          <mc:Choice Requires="x14">
            <control shapeId="49187" r:id="rId8" name="Check Box 35">
              <controlPr defaultSize="0" autoFill="0" autoLine="0" autoPict="0">
                <anchor moveWithCells="1">
                  <from>
                    <xdr:col>0</xdr:col>
                    <xdr:colOff>104775</xdr:colOff>
                    <xdr:row>10</xdr:row>
                    <xdr:rowOff>333375</xdr:rowOff>
                  </from>
                  <to>
                    <xdr:col>0</xdr:col>
                    <xdr:colOff>457200</xdr:colOff>
                    <xdr:row>10</xdr:row>
                    <xdr:rowOff>714375</xdr:rowOff>
                  </to>
                </anchor>
              </controlPr>
            </control>
          </mc:Choice>
        </mc:AlternateContent>
        <mc:AlternateContent xmlns:mc="http://schemas.openxmlformats.org/markup-compatibility/2006">
          <mc:Choice Requires="x14">
            <control shapeId="49188" r:id="rId9" name="Check Box 36">
              <controlPr defaultSize="0" autoFill="0" autoLine="0" autoPict="0">
                <anchor moveWithCells="1">
                  <from>
                    <xdr:col>0</xdr:col>
                    <xdr:colOff>123825</xdr:colOff>
                    <xdr:row>8</xdr:row>
                    <xdr:rowOff>66675</xdr:rowOff>
                  </from>
                  <to>
                    <xdr:col>0</xdr:col>
                    <xdr:colOff>485775</xdr:colOff>
                    <xdr:row>8</xdr:row>
                    <xdr:rowOff>571500</xdr:rowOff>
                  </to>
                </anchor>
              </controlPr>
            </control>
          </mc:Choice>
        </mc:AlternateContent>
        <mc:AlternateContent xmlns:mc="http://schemas.openxmlformats.org/markup-compatibility/2006">
          <mc:Choice Requires="x14">
            <control shapeId="49189" r:id="rId10" name="Check Box 37">
              <controlPr defaultSize="0" autoFill="0" autoLine="0" autoPict="0">
                <anchor moveWithCells="1">
                  <from>
                    <xdr:col>0</xdr:col>
                    <xdr:colOff>38100</xdr:colOff>
                    <xdr:row>13</xdr:row>
                    <xdr:rowOff>314325</xdr:rowOff>
                  </from>
                  <to>
                    <xdr:col>0</xdr:col>
                    <xdr:colOff>390525</xdr:colOff>
                    <xdr:row>13</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61"/>
  <sheetViews>
    <sheetView tabSelected="1" view="pageBreakPreview" zoomScale="70" zoomScaleNormal="70" zoomScaleSheetLayoutView="70" workbookViewId="0">
      <selection activeCell="B3" sqref="B3:F3"/>
    </sheetView>
  </sheetViews>
  <sheetFormatPr defaultRowHeight="15" x14ac:dyDescent="0.25"/>
  <cols>
    <col min="1" max="1" width="50.7109375" style="20" customWidth="1"/>
    <col min="2" max="3" width="17.7109375" customWidth="1"/>
    <col min="4" max="4" width="22.28515625" customWidth="1"/>
    <col min="5" max="7" width="17.7109375" customWidth="1"/>
    <col min="8" max="9" width="9.140625" hidden="1" customWidth="1"/>
    <col min="10" max="10" width="9.140625" customWidth="1"/>
  </cols>
  <sheetData>
    <row r="1" spans="1:9" ht="12" customHeight="1" x14ac:dyDescent="0.25"/>
    <row r="2" spans="1:9" s="15" customFormat="1" ht="21.95" customHeight="1" x14ac:dyDescent="0.25">
      <c r="A2" s="114" t="s">
        <v>70</v>
      </c>
      <c r="B2" s="182"/>
      <c r="C2" s="182"/>
      <c r="D2" s="182"/>
      <c r="E2" s="182"/>
      <c r="F2" s="182"/>
    </row>
    <row r="3" spans="1:9" s="15" customFormat="1" ht="21.95" customHeight="1" x14ac:dyDescent="0.25">
      <c r="A3" s="114" t="s">
        <v>0</v>
      </c>
      <c r="B3" s="183"/>
      <c r="C3" s="183"/>
      <c r="D3" s="183"/>
      <c r="E3" s="183"/>
      <c r="F3" s="183"/>
    </row>
    <row r="4" spans="1:9" s="15" customFormat="1" ht="21.95" customHeight="1" x14ac:dyDescent="0.25">
      <c r="A4" s="114" t="s">
        <v>1</v>
      </c>
      <c r="B4" s="183"/>
      <c r="C4" s="183"/>
      <c r="D4" s="183"/>
      <c r="E4" s="183"/>
      <c r="F4" s="183"/>
    </row>
    <row r="5" spans="1:9" s="15" customFormat="1" ht="21.95" customHeight="1" x14ac:dyDescent="0.25">
      <c r="A5" s="114" t="s">
        <v>2</v>
      </c>
      <c r="B5" s="183"/>
      <c r="C5" s="183"/>
      <c r="D5" s="183"/>
      <c r="E5" s="183"/>
      <c r="F5" s="183"/>
    </row>
    <row r="6" spans="1:9" ht="15.75" thickBot="1" x14ac:dyDescent="0.3"/>
    <row r="7" spans="1:9" ht="18.75" x14ac:dyDescent="0.25">
      <c r="A7" s="122" t="s">
        <v>129</v>
      </c>
      <c r="B7" s="123"/>
      <c r="C7" s="123"/>
      <c r="D7" s="123"/>
      <c r="E7" s="123"/>
      <c r="F7" s="123"/>
      <c r="G7" s="124"/>
      <c r="H7" s="49"/>
      <c r="I7" s="49"/>
    </row>
    <row r="8" spans="1:9" ht="15.75" x14ac:dyDescent="0.25">
      <c r="A8" s="125" t="s">
        <v>92</v>
      </c>
      <c r="B8" s="187" t="s">
        <v>93</v>
      </c>
      <c r="C8" s="187"/>
      <c r="D8" s="187"/>
      <c r="E8" s="126"/>
      <c r="F8" s="127" t="s">
        <v>94</v>
      </c>
      <c r="G8" s="128" t="s">
        <v>95</v>
      </c>
      <c r="H8" s="49"/>
      <c r="I8" s="49"/>
    </row>
    <row r="9" spans="1:9" ht="30" customHeight="1" x14ac:dyDescent="0.25">
      <c r="A9" s="135" t="s">
        <v>96</v>
      </c>
      <c r="B9" s="208" t="s">
        <v>97</v>
      </c>
      <c r="C9" s="209"/>
      <c r="D9" s="209"/>
      <c r="E9" s="210"/>
      <c r="F9" s="143" t="s">
        <v>98</v>
      </c>
      <c r="G9" s="144"/>
      <c r="H9" s="55" t="b">
        <v>0</v>
      </c>
      <c r="I9" s="49"/>
    </row>
    <row r="10" spans="1:9" ht="30" customHeight="1" thickBot="1" x14ac:dyDescent="0.3">
      <c r="A10" s="145" t="s">
        <v>124</v>
      </c>
      <c r="B10" s="220" t="s">
        <v>125</v>
      </c>
      <c r="C10" s="221"/>
      <c r="D10" s="221"/>
      <c r="E10" s="222"/>
      <c r="F10" s="146" t="s">
        <v>98</v>
      </c>
      <c r="G10" s="147"/>
      <c r="H10" s="55" t="b">
        <v>0</v>
      </c>
      <c r="I10" s="49"/>
    </row>
    <row r="11" spans="1:9" ht="30" customHeight="1" thickTop="1" x14ac:dyDescent="0.25">
      <c r="A11" s="140" t="s">
        <v>111</v>
      </c>
      <c r="B11" s="211" t="s">
        <v>112</v>
      </c>
      <c r="C11" s="212"/>
      <c r="D11" s="212"/>
      <c r="E11" s="213"/>
      <c r="F11" s="141" t="s">
        <v>107</v>
      </c>
      <c r="G11" s="142"/>
      <c r="H11" s="55" t="b">
        <v>0</v>
      </c>
      <c r="I11" s="49"/>
    </row>
    <row r="12" spans="1:9" ht="30" x14ac:dyDescent="0.25">
      <c r="A12" s="129" t="s">
        <v>113</v>
      </c>
      <c r="B12" s="214" t="s">
        <v>114</v>
      </c>
      <c r="C12" s="215"/>
      <c r="D12" s="215"/>
      <c r="E12" s="216"/>
      <c r="F12" s="130" t="s">
        <v>107</v>
      </c>
      <c r="G12" s="136"/>
      <c r="H12" s="55" t="b">
        <v>0</v>
      </c>
      <c r="I12" s="49"/>
    </row>
    <row r="13" spans="1:9" ht="35.25" customHeight="1" x14ac:dyDescent="0.25">
      <c r="A13" s="129" t="s">
        <v>115</v>
      </c>
      <c r="B13" s="214" t="s">
        <v>116</v>
      </c>
      <c r="C13" s="215"/>
      <c r="D13" s="215"/>
      <c r="E13" s="216"/>
      <c r="F13" s="137" t="s">
        <v>107</v>
      </c>
      <c r="G13" s="136"/>
      <c r="H13" s="55" t="b">
        <v>0</v>
      </c>
      <c r="I13" s="49"/>
    </row>
    <row r="14" spans="1:9" ht="45" customHeight="1" x14ac:dyDescent="0.25">
      <c r="A14" s="129" t="s">
        <v>117</v>
      </c>
      <c r="B14" s="214" t="s">
        <v>118</v>
      </c>
      <c r="C14" s="215"/>
      <c r="D14" s="215"/>
      <c r="E14" s="216"/>
      <c r="F14" s="137" t="s">
        <v>119</v>
      </c>
      <c r="G14" s="136"/>
      <c r="H14" s="55" t="b">
        <v>0</v>
      </c>
      <c r="I14" s="49"/>
    </row>
    <row r="15" spans="1:9" ht="30" customHeight="1" x14ac:dyDescent="0.25">
      <c r="A15" s="129" t="s">
        <v>120</v>
      </c>
      <c r="B15" s="214" t="s">
        <v>121</v>
      </c>
      <c r="C15" s="215"/>
      <c r="D15" s="215"/>
      <c r="E15" s="216"/>
      <c r="F15" s="137" t="s">
        <v>119</v>
      </c>
      <c r="G15" s="136"/>
      <c r="H15" s="55" t="b">
        <v>0</v>
      </c>
      <c r="I15" s="49"/>
    </row>
    <row r="16" spans="1:9" ht="36.75" customHeight="1" thickBot="1" x14ac:dyDescent="0.3">
      <c r="A16" s="132" t="s">
        <v>122</v>
      </c>
      <c r="B16" s="217" t="s">
        <v>123</v>
      </c>
      <c r="C16" s="218"/>
      <c r="D16" s="218"/>
      <c r="E16" s="219"/>
      <c r="F16" s="138" t="s">
        <v>119</v>
      </c>
      <c r="G16" s="139"/>
      <c r="H16" s="55" t="b">
        <v>0</v>
      </c>
      <c r="I16" s="49"/>
    </row>
    <row r="17" spans="1:7" ht="36" customHeight="1" thickBot="1" x14ac:dyDescent="0.3">
      <c r="D17" s="15"/>
      <c r="E17" s="21"/>
      <c r="F17" s="15"/>
    </row>
    <row r="18" spans="1:7" ht="27.75" customHeight="1" x14ac:dyDescent="0.25">
      <c r="A18" s="184" t="s">
        <v>161</v>
      </c>
      <c r="B18" s="185"/>
      <c r="C18" s="185"/>
      <c r="D18" s="185"/>
      <c r="E18" s="185"/>
      <c r="F18" s="185"/>
      <c r="G18" s="186"/>
    </row>
    <row r="19" spans="1:7" ht="22.5" customHeight="1" x14ac:dyDescent="0.25">
      <c r="A19" s="205" t="s">
        <v>83</v>
      </c>
      <c r="B19" s="206"/>
      <c r="C19" s="206"/>
      <c r="D19" s="206"/>
      <c r="E19" s="206"/>
      <c r="F19" s="206"/>
      <c r="G19" s="207"/>
    </row>
    <row r="20" spans="1:7" ht="6.75" customHeight="1" thickBot="1" x14ac:dyDescent="0.3">
      <c r="A20" s="120"/>
      <c r="B20" s="2"/>
      <c r="C20" s="2"/>
      <c r="D20" s="101"/>
      <c r="E20" s="102"/>
      <c r="F20" s="101"/>
      <c r="G20" s="3"/>
    </row>
    <row r="21" spans="1:7" ht="34.5" customHeight="1" x14ac:dyDescent="0.25">
      <c r="A21" s="69" t="s">
        <v>65</v>
      </c>
      <c r="B21" s="70" t="s">
        <v>24</v>
      </c>
      <c r="C21" s="70" t="s">
        <v>25</v>
      </c>
      <c r="D21" s="70" t="s">
        <v>69</v>
      </c>
      <c r="E21" s="70" t="s">
        <v>68</v>
      </c>
      <c r="F21" s="70" t="s">
        <v>88</v>
      </c>
      <c r="G21" s="71" t="s">
        <v>85</v>
      </c>
    </row>
    <row r="22" spans="1:7" ht="21.95" customHeight="1" x14ac:dyDescent="0.25">
      <c r="A22" s="179" t="s">
        <v>67</v>
      </c>
      <c r="B22" s="180"/>
      <c r="C22" s="180"/>
      <c r="D22" s="181"/>
      <c r="E22" s="60">
        <f>SUM(E23:E27)</f>
        <v>0</v>
      </c>
      <c r="F22" s="60">
        <f>SUM(F23:F27)</f>
        <v>0</v>
      </c>
      <c r="G22" s="72">
        <f>SUM(G23:G27)</f>
        <v>0</v>
      </c>
    </row>
    <row r="23" spans="1:7" ht="30" x14ac:dyDescent="0.25">
      <c r="A23" s="29" t="s">
        <v>130</v>
      </c>
      <c r="B23" s="95" t="s">
        <v>90</v>
      </c>
      <c r="C23" s="50"/>
      <c r="D23" s="52"/>
      <c r="E23" s="31">
        <f>C23*D23</f>
        <v>0</v>
      </c>
      <c r="F23" s="32">
        <f>IF(E23&gt;(C23*B49),(C23*B49),E23)</f>
        <v>0</v>
      </c>
      <c r="G23" s="33">
        <f t="shared" ref="G23:G27" si="0">E23-F23</f>
        <v>0</v>
      </c>
    </row>
    <row r="24" spans="1:7" ht="18" customHeight="1" x14ac:dyDescent="0.25">
      <c r="A24" s="29" t="s">
        <v>131</v>
      </c>
      <c r="B24" s="95" t="s">
        <v>8</v>
      </c>
      <c r="C24" s="50"/>
      <c r="D24" s="52"/>
      <c r="E24" s="31">
        <f>C24*D24</f>
        <v>0</v>
      </c>
      <c r="F24" s="32">
        <f>IF(E24&gt;(C24*B50),(C24*B50),E24)</f>
        <v>0</v>
      </c>
      <c r="G24" s="33">
        <f t="shared" si="0"/>
        <v>0</v>
      </c>
    </row>
    <row r="25" spans="1:7" ht="18" customHeight="1" x14ac:dyDescent="0.25">
      <c r="A25" s="29" t="s">
        <v>132</v>
      </c>
      <c r="B25" s="96" t="s">
        <v>8</v>
      </c>
      <c r="C25" s="50"/>
      <c r="D25" s="65"/>
      <c r="E25" s="31">
        <f>C25*D25</f>
        <v>0</v>
      </c>
      <c r="F25" s="32">
        <f>IF(E25&gt;(C25*B51),(C25*B51),E25)</f>
        <v>0</v>
      </c>
      <c r="G25" s="33">
        <f t="shared" si="0"/>
        <v>0</v>
      </c>
    </row>
    <row r="26" spans="1:7" ht="30" x14ac:dyDescent="0.25">
      <c r="A26" s="29" t="s">
        <v>133</v>
      </c>
      <c r="B26" s="167" t="s">
        <v>66</v>
      </c>
      <c r="C26" s="168"/>
      <c r="D26" s="65"/>
      <c r="E26" s="66">
        <f>D26</f>
        <v>0</v>
      </c>
      <c r="F26" s="67">
        <f>IF(E26&gt;B52,B52,E26)</f>
        <v>0</v>
      </c>
      <c r="G26" s="68">
        <f t="shared" si="0"/>
        <v>0</v>
      </c>
    </row>
    <row r="27" spans="1:7" ht="30" x14ac:dyDescent="0.25">
      <c r="A27" s="113" t="s">
        <v>134</v>
      </c>
      <c r="B27" s="203" t="s">
        <v>66</v>
      </c>
      <c r="C27" s="204"/>
      <c r="D27" s="65"/>
      <c r="E27" s="66">
        <f>D27</f>
        <v>0</v>
      </c>
      <c r="F27" s="67">
        <f>IF(E27&gt;(C23*B53),(B53*C23),E27)</f>
        <v>0</v>
      </c>
      <c r="G27" s="68">
        <f t="shared" si="0"/>
        <v>0</v>
      </c>
    </row>
    <row r="28" spans="1:7" ht="21.95" customHeight="1" x14ac:dyDescent="0.25">
      <c r="A28" s="179" t="s">
        <v>82</v>
      </c>
      <c r="B28" s="180"/>
      <c r="C28" s="180"/>
      <c r="D28" s="181"/>
      <c r="E28" s="60">
        <f>SUM(E29:E30)</f>
        <v>0</v>
      </c>
      <c r="F28" s="60">
        <f>SUM(F29:F30)</f>
        <v>0</v>
      </c>
      <c r="G28" s="61">
        <f>SUM(G29:G30)</f>
        <v>0</v>
      </c>
    </row>
    <row r="29" spans="1:7" ht="30" x14ac:dyDescent="0.25">
      <c r="A29" s="53" t="s">
        <v>136</v>
      </c>
      <c r="B29" s="167" t="s">
        <v>66</v>
      </c>
      <c r="C29" s="168"/>
      <c r="D29" s="52"/>
      <c r="E29" s="31">
        <f t="shared" ref="E29:F30" si="1">D29</f>
        <v>0</v>
      </c>
      <c r="F29" s="32">
        <f t="shared" si="1"/>
        <v>0</v>
      </c>
      <c r="G29" s="33">
        <f>E29-F29</f>
        <v>0</v>
      </c>
    </row>
    <row r="30" spans="1:7" ht="30" x14ac:dyDescent="0.25">
      <c r="A30" s="53" t="s">
        <v>137</v>
      </c>
      <c r="B30" s="167" t="s">
        <v>66</v>
      </c>
      <c r="C30" s="168"/>
      <c r="D30" s="52"/>
      <c r="E30" s="31">
        <f t="shared" si="1"/>
        <v>0</v>
      </c>
      <c r="F30" s="32">
        <f t="shared" si="1"/>
        <v>0</v>
      </c>
      <c r="G30" s="33">
        <f>E30-F30</f>
        <v>0</v>
      </c>
    </row>
    <row r="31" spans="1:7" ht="24.95" customHeight="1" thickBot="1" x14ac:dyDescent="0.3">
      <c r="A31" s="115" t="s">
        <v>36</v>
      </c>
      <c r="B31" s="108"/>
      <c r="C31" s="108"/>
      <c r="D31" s="109"/>
      <c r="E31" s="109">
        <f>SUM(E23:E27,E29:E30)</f>
        <v>0</v>
      </c>
      <c r="F31" s="109">
        <f>SUM(F23:F27,F29:F30)</f>
        <v>0</v>
      </c>
      <c r="G31" s="110">
        <f>SUM(G23:G27,G29:G30)</f>
        <v>0</v>
      </c>
    </row>
    <row r="32" spans="1:7" ht="20.100000000000001" customHeight="1" x14ac:dyDescent="0.25">
      <c r="A32" s="116"/>
      <c r="B32" s="12"/>
      <c r="C32" s="12"/>
      <c r="D32" s="157" t="s">
        <v>126</v>
      </c>
      <c r="E32" s="155">
        <f>SUM(E23)</f>
        <v>0</v>
      </c>
      <c r="F32" s="155">
        <f t="shared" ref="F32:G32" si="2">SUM(F23)</f>
        <v>0</v>
      </c>
      <c r="G32" s="158">
        <f t="shared" si="2"/>
        <v>0</v>
      </c>
    </row>
    <row r="33" spans="1:7" ht="20.100000000000001" customHeight="1" x14ac:dyDescent="0.25">
      <c r="A33" s="116"/>
      <c r="B33" s="12"/>
      <c r="C33" s="12"/>
      <c r="D33" s="159" t="s">
        <v>127</v>
      </c>
      <c r="E33" s="25">
        <f>SUM(E24:E25)</f>
        <v>0</v>
      </c>
      <c r="F33" s="25">
        <f>SUM(F24:F25)</f>
        <v>0</v>
      </c>
      <c r="G33" s="27">
        <f>SUM(G24:G25)</f>
        <v>0</v>
      </c>
    </row>
    <row r="34" spans="1:7" ht="20.100000000000001" customHeight="1" x14ac:dyDescent="0.25">
      <c r="A34" s="116"/>
      <c r="B34" s="12"/>
      <c r="C34" s="12"/>
      <c r="D34" s="159" t="s">
        <v>128</v>
      </c>
      <c r="E34" s="25">
        <f>SUM(E26,E29)</f>
        <v>0</v>
      </c>
      <c r="F34" s="25">
        <f t="shared" ref="F34:G34" si="3">SUM(F26,F29)</f>
        <v>0</v>
      </c>
      <c r="G34" s="27">
        <f t="shared" si="3"/>
        <v>0</v>
      </c>
    </row>
    <row r="35" spans="1:7" ht="20.100000000000001" customHeight="1" thickBot="1" x14ac:dyDescent="0.3">
      <c r="A35" s="116"/>
      <c r="B35" s="12"/>
      <c r="C35" s="12"/>
      <c r="D35" s="160" t="s">
        <v>135</v>
      </c>
      <c r="E35" s="156">
        <f>SUM(E27,E30)</f>
        <v>0</v>
      </c>
      <c r="F35" s="156">
        <f t="shared" ref="F35:G35" si="4">SUM(F27,F30)</f>
        <v>0</v>
      </c>
      <c r="G35" s="161">
        <f t="shared" si="4"/>
        <v>0</v>
      </c>
    </row>
    <row r="36" spans="1:7" ht="24.95" customHeight="1" thickBot="1" x14ac:dyDescent="0.3">
      <c r="A36" s="116"/>
      <c r="B36" s="12"/>
      <c r="C36" s="12"/>
      <c r="D36" s="202" t="s">
        <v>162</v>
      </c>
      <c r="E36" s="170"/>
      <c r="F36" s="171"/>
      <c r="G36" s="88">
        <f>SUM(F23:F27,F29:F30)</f>
        <v>0</v>
      </c>
    </row>
    <row r="37" spans="1:7" ht="24.95" customHeight="1" thickBot="1" x14ac:dyDescent="0.3">
      <c r="A37" s="116"/>
      <c r="B37" s="12"/>
      <c r="C37" s="12"/>
      <c r="D37" s="172" t="s">
        <v>81</v>
      </c>
      <c r="E37" s="173"/>
      <c r="F37" s="174"/>
      <c r="G37" s="94">
        <f>SUM(G23:G27,G29:G30)</f>
        <v>0</v>
      </c>
    </row>
    <row r="38" spans="1:7" x14ac:dyDescent="0.25">
      <c r="D38" s="15"/>
      <c r="E38" s="21"/>
      <c r="F38" s="15"/>
    </row>
    <row r="39" spans="1:7" x14ac:dyDescent="0.25">
      <c r="A39" s="117" t="s">
        <v>3</v>
      </c>
      <c r="D39" s="15"/>
      <c r="E39" s="15"/>
      <c r="F39" s="15"/>
    </row>
    <row r="40" spans="1:7" ht="15" customHeight="1" x14ac:dyDescent="0.25">
      <c r="A40" s="169" t="s">
        <v>4</v>
      </c>
      <c r="B40" s="169"/>
      <c r="C40" s="169"/>
      <c r="D40" s="169"/>
      <c r="E40" s="169"/>
      <c r="F40" s="169"/>
    </row>
    <row r="41" spans="1:7" x14ac:dyDescent="0.25">
      <c r="D41" s="37"/>
      <c r="E41" s="15"/>
      <c r="F41" s="15"/>
    </row>
    <row r="42" spans="1:7" x14ac:dyDescent="0.25">
      <c r="A42" s="118" t="s">
        <v>64</v>
      </c>
      <c r="F42" s="15"/>
    </row>
    <row r="43" spans="1:7" x14ac:dyDescent="0.25">
      <c r="A43" s="118"/>
      <c r="D43" t="s">
        <v>5</v>
      </c>
      <c r="E43" s="54"/>
      <c r="F43" s="54"/>
      <c r="G43" s="54"/>
    </row>
    <row r="44" spans="1:7" x14ac:dyDescent="0.25">
      <c r="A44" s="118" t="s">
        <v>63</v>
      </c>
      <c r="B44" t="s">
        <v>6</v>
      </c>
      <c r="F44" s="38"/>
    </row>
    <row r="45" spans="1:7" x14ac:dyDescent="0.25">
      <c r="F45" s="15"/>
    </row>
    <row r="46" spans="1:7" x14ac:dyDescent="0.25">
      <c r="F46" s="15"/>
    </row>
    <row r="47" spans="1:7" x14ac:dyDescent="0.25">
      <c r="F47" s="15"/>
    </row>
    <row r="48" spans="1:7" hidden="1" x14ac:dyDescent="0.25">
      <c r="A48" s="119" t="s">
        <v>58</v>
      </c>
      <c r="B48" s="121" t="s">
        <v>59</v>
      </c>
      <c r="C48" s="75"/>
      <c r="D48" s="15"/>
      <c r="E48" s="15"/>
      <c r="F48" s="15"/>
    </row>
    <row r="49" spans="1:6" hidden="1" x14ac:dyDescent="0.25">
      <c r="A49" s="20" t="s">
        <v>60</v>
      </c>
      <c r="B49" s="76">
        <v>15000</v>
      </c>
      <c r="C49" s="76"/>
      <c r="D49" s="15"/>
      <c r="E49" s="15"/>
      <c r="F49" s="15"/>
    </row>
    <row r="50" spans="1:6" hidden="1" x14ac:dyDescent="0.25">
      <c r="A50" s="20" t="s">
        <v>61</v>
      </c>
      <c r="B50" s="76">
        <v>1000</v>
      </c>
      <c r="C50" s="76"/>
      <c r="D50" s="15"/>
      <c r="E50" s="15"/>
      <c r="F50" s="15"/>
    </row>
    <row r="51" spans="1:6" hidden="1" x14ac:dyDescent="0.25">
      <c r="A51" s="20" t="s">
        <v>76</v>
      </c>
      <c r="B51" s="76">
        <v>2000</v>
      </c>
      <c r="C51" s="76"/>
      <c r="D51" s="15"/>
      <c r="E51" s="15"/>
      <c r="F51" s="15"/>
    </row>
    <row r="52" spans="1:6" hidden="1" x14ac:dyDescent="0.25">
      <c r="A52" s="20" t="s">
        <v>62</v>
      </c>
      <c r="B52" s="76">
        <v>15000</v>
      </c>
      <c r="C52" s="76"/>
      <c r="D52" s="15"/>
      <c r="E52" s="15"/>
      <c r="F52" s="15"/>
    </row>
    <row r="53" spans="1:6" hidden="1" x14ac:dyDescent="0.25">
      <c r="A53" s="20" t="s">
        <v>89</v>
      </c>
      <c r="B53" s="76">
        <v>10000</v>
      </c>
      <c r="D53" s="15"/>
      <c r="E53" s="15"/>
      <c r="F53" s="15"/>
    </row>
    <row r="54" spans="1:6" hidden="1" x14ac:dyDescent="0.25">
      <c r="D54" s="15"/>
      <c r="E54" s="15"/>
      <c r="F54" s="15"/>
    </row>
    <row r="55" spans="1:6" hidden="1" x14ac:dyDescent="0.25">
      <c r="D55" s="15"/>
      <c r="E55" s="15"/>
      <c r="F55" s="15"/>
    </row>
    <row r="56" spans="1:6" hidden="1" x14ac:dyDescent="0.25">
      <c r="D56" s="15"/>
      <c r="E56" s="15"/>
      <c r="F56" s="15"/>
    </row>
    <row r="57" spans="1:6" hidden="1" x14ac:dyDescent="0.25">
      <c r="D57" s="15"/>
      <c r="E57" s="15"/>
      <c r="F57" s="15"/>
    </row>
    <row r="58" spans="1:6" hidden="1" x14ac:dyDescent="0.25"/>
    <row r="61" spans="1:6" ht="24.75" customHeight="1" x14ac:dyDescent="0.25"/>
  </sheetData>
  <sheetProtection password="9CE3" sheet="1" objects="1" scenarios="1" selectLockedCells="1"/>
  <mergeCells count="24">
    <mergeCell ref="B2:F2"/>
    <mergeCell ref="B3:F3"/>
    <mergeCell ref="B4:F4"/>
    <mergeCell ref="B5:F5"/>
    <mergeCell ref="B26:C26"/>
    <mergeCell ref="A19:G19"/>
    <mergeCell ref="A18:G18"/>
    <mergeCell ref="B8:D8"/>
    <mergeCell ref="B9:E9"/>
    <mergeCell ref="B11:E11"/>
    <mergeCell ref="B12:E12"/>
    <mergeCell ref="B13:E13"/>
    <mergeCell ref="B15:E15"/>
    <mergeCell ref="B16:E16"/>
    <mergeCell ref="B14:E14"/>
    <mergeCell ref="B10:E10"/>
    <mergeCell ref="A28:D28"/>
    <mergeCell ref="A22:D22"/>
    <mergeCell ref="A40:F40"/>
    <mergeCell ref="D36:F36"/>
    <mergeCell ref="D37:F37"/>
    <mergeCell ref="B29:C29"/>
    <mergeCell ref="B30:C30"/>
    <mergeCell ref="B27:C27"/>
  </mergeCells>
  <conditionalFormatting sqref="C23">
    <cfRule type="cellIs" dxfId="5" priority="9" operator="between">
      <formula>1</formula>
      <formula>3</formula>
    </cfRule>
  </conditionalFormatting>
  <conditionalFormatting sqref="A16">
    <cfRule type="expression" dxfId="4" priority="3">
      <formula>$H16=TRUE</formula>
    </cfRule>
  </conditionalFormatting>
  <conditionalFormatting sqref="A9">
    <cfRule type="expression" dxfId="3" priority="2">
      <formula>$H9=TRUE</formula>
    </cfRule>
  </conditionalFormatting>
  <conditionalFormatting sqref="A11:A16">
    <cfRule type="expression" dxfId="2" priority="5">
      <formula>$H11=TRUE</formula>
    </cfRule>
  </conditionalFormatting>
  <conditionalFormatting sqref="A14:A15">
    <cfRule type="expression" dxfId="1" priority="4">
      <formula>$H14=TRUE</formula>
    </cfRule>
  </conditionalFormatting>
  <conditionalFormatting sqref="A10">
    <cfRule type="expression" dxfId="0" priority="1">
      <formula>$H10=TRUE</formula>
    </cfRule>
  </conditionalFormatting>
  <pageMargins left="0.25" right="0.25" top="0.75" bottom="0.75" header="0.3" footer="0.3"/>
  <pageSetup paperSize="9" scale="61" fitToHeight="0" orientation="portrait" r:id="rId1"/>
  <headerFooter differentFirst="1">
    <oddHeader>&amp;RObrazec 3b: Podatki o ukrepu</oddHeader>
    <oddFooter>&amp;C»Javni razpis za sofinanciranje ukrepov trajnostne mobilnosti (oznaka JR-TM 1/2017) v okviru OP-EKP 2014 - 2020«</oddFooter>
    <firstHeader>&amp;L
&amp;G&amp;C&amp;G&amp;RObrazec Podatki o ukrepu</firstHeader>
    <firstFooter>&amp;CJAVNI POZIV 61SUB-LSKI19
Nepovratne finančne spodbude občinam za naložbe v izgradnjo kolesarske infrastrukture&amp;R&amp;A</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1" r:id="rId5" name="Check Box 21">
              <controlPr defaultSize="0" autoFill="0" autoLine="0" autoPict="0">
                <anchor moveWithCells="1">
                  <from>
                    <xdr:col>0</xdr:col>
                    <xdr:colOff>57150</xdr:colOff>
                    <xdr:row>15</xdr:row>
                    <xdr:rowOff>133350</xdr:rowOff>
                  </from>
                  <to>
                    <xdr:col>0</xdr:col>
                    <xdr:colOff>361950</xdr:colOff>
                    <xdr:row>16</xdr:row>
                    <xdr:rowOff>0</xdr:rowOff>
                  </to>
                </anchor>
              </controlPr>
            </control>
          </mc:Choice>
        </mc:AlternateContent>
        <mc:AlternateContent xmlns:mc="http://schemas.openxmlformats.org/markup-compatibility/2006">
          <mc:Choice Requires="x14">
            <control shapeId="51222" r:id="rId6" name="Check Box 22">
              <controlPr defaultSize="0" autoFill="0" autoLine="0" autoPict="0">
                <anchor moveWithCells="1">
                  <from>
                    <xdr:col>0</xdr:col>
                    <xdr:colOff>57150</xdr:colOff>
                    <xdr:row>12</xdr:row>
                    <xdr:rowOff>76200</xdr:rowOff>
                  </from>
                  <to>
                    <xdr:col>0</xdr:col>
                    <xdr:colOff>361950</xdr:colOff>
                    <xdr:row>12</xdr:row>
                    <xdr:rowOff>409575</xdr:rowOff>
                  </to>
                </anchor>
              </controlPr>
            </control>
          </mc:Choice>
        </mc:AlternateContent>
        <mc:AlternateContent xmlns:mc="http://schemas.openxmlformats.org/markup-compatibility/2006">
          <mc:Choice Requires="x14">
            <control shapeId="51223" r:id="rId7" name="Check Box 23">
              <controlPr defaultSize="0" autoFill="0" autoLine="0" autoPict="0">
                <anchor moveWithCells="1">
                  <from>
                    <xdr:col>0</xdr:col>
                    <xdr:colOff>57150</xdr:colOff>
                    <xdr:row>11</xdr:row>
                    <xdr:rowOff>19050</xdr:rowOff>
                  </from>
                  <to>
                    <xdr:col>0</xdr:col>
                    <xdr:colOff>361950</xdr:colOff>
                    <xdr:row>11</xdr:row>
                    <xdr:rowOff>352425</xdr:rowOff>
                  </to>
                </anchor>
              </controlPr>
            </control>
          </mc:Choice>
        </mc:AlternateContent>
        <mc:AlternateContent xmlns:mc="http://schemas.openxmlformats.org/markup-compatibility/2006">
          <mc:Choice Requires="x14">
            <control shapeId="51224" r:id="rId8" name="Check Box 24">
              <controlPr defaultSize="0" autoFill="0" autoLine="0" autoPict="0">
                <anchor moveWithCells="1">
                  <from>
                    <xdr:col>0</xdr:col>
                    <xdr:colOff>57150</xdr:colOff>
                    <xdr:row>10</xdr:row>
                    <xdr:rowOff>19050</xdr:rowOff>
                  </from>
                  <to>
                    <xdr:col>0</xdr:col>
                    <xdr:colOff>361950</xdr:colOff>
                    <xdr:row>10</xdr:row>
                    <xdr:rowOff>352425</xdr:rowOff>
                  </to>
                </anchor>
              </controlPr>
            </control>
          </mc:Choice>
        </mc:AlternateContent>
        <mc:AlternateContent xmlns:mc="http://schemas.openxmlformats.org/markup-compatibility/2006">
          <mc:Choice Requires="x14">
            <control shapeId="51225" r:id="rId9" name="Check Box 25">
              <controlPr defaultSize="0" autoFill="0" autoLine="0" autoPict="0">
                <anchor moveWithCells="1">
                  <from>
                    <xdr:col>0</xdr:col>
                    <xdr:colOff>66675</xdr:colOff>
                    <xdr:row>13</xdr:row>
                    <xdr:rowOff>114300</xdr:rowOff>
                  </from>
                  <to>
                    <xdr:col>0</xdr:col>
                    <xdr:colOff>371475</xdr:colOff>
                    <xdr:row>13</xdr:row>
                    <xdr:rowOff>447675</xdr:rowOff>
                  </to>
                </anchor>
              </controlPr>
            </control>
          </mc:Choice>
        </mc:AlternateContent>
        <mc:AlternateContent xmlns:mc="http://schemas.openxmlformats.org/markup-compatibility/2006">
          <mc:Choice Requires="x14">
            <control shapeId="51226" r:id="rId10" name="Check Box 26">
              <controlPr defaultSize="0" autoFill="0" autoLine="0" autoPict="0">
                <anchor moveWithCells="1">
                  <from>
                    <xdr:col>0</xdr:col>
                    <xdr:colOff>57150</xdr:colOff>
                    <xdr:row>14</xdr:row>
                    <xdr:rowOff>19050</xdr:rowOff>
                  </from>
                  <to>
                    <xdr:col>0</xdr:col>
                    <xdr:colOff>361950</xdr:colOff>
                    <xdr:row>14</xdr:row>
                    <xdr:rowOff>352425</xdr:rowOff>
                  </to>
                </anchor>
              </controlPr>
            </control>
          </mc:Choice>
        </mc:AlternateContent>
        <mc:AlternateContent xmlns:mc="http://schemas.openxmlformats.org/markup-compatibility/2006">
          <mc:Choice Requires="x14">
            <control shapeId="51227" r:id="rId11" name="Check Box 27">
              <controlPr defaultSize="0" autoFill="0" autoLine="0" autoPict="0">
                <anchor moveWithCells="1">
                  <from>
                    <xdr:col>0</xdr:col>
                    <xdr:colOff>76200</xdr:colOff>
                    <xdr:row>7</xdr:row>
                    <xdr:rowOff>133350</xdr:rowOff>
                  </from>
                  <to>
                    <xdr:col>0</xdr:col>
                    <xdr:colOff>428625</xdr:colOff>
                    <xdr:row>9</xdr:row>
                    <xdr:rowOff>57150</xdr:rowOff>
                  </to>
                </anchor>
              </controlPr>
            </control>
          </mc:Choice>
        </mc:AlternateContent>
        <mc:AlternateContent xmlns:mc="http://schemas.openxmlformats.org/markup-compatibility/2006">
          <mc:Choice Requires="x14">
            <control shapeId="51228" r:id="rId12" name="Check Box 28">
              <controlPr defaultSize="0" autoFill="0" autoLine="0" autoPict="0">
                <anchor moveWithCells="1">
                  <from>
                    <xdr:col>0</xdr:col>
                    <xdr:colOff>76200</xdr:colOff>
                    <xdr:row>8</xdr:row>
                    <xdr:rowOff>314325</xdr:rowOff>
                  </from>
                  <to>
                    <xdr:col>0</xdr:col>
                    <xdr:colOff>428625</xdr:colOff>
                    <xdr:row>10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Navodila</vt:lpstr>
      <vt:lpstr>Kolesarske povezave</vt:lpstr>
      <vt:lpstr>Sistem izposoje javnih koles</vt:lpstr>
      <vt:lpstr>'Kolesarske povezave'!Področje_tiskanja</vt:lpstr>
      <vt:lpstr>'Sistem izposoje javnih koles'!Področje_tiskanja</vt:lpstr>
    </vt:vector>
  </TitlesOfParts>
  <Company>MZIP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Steklačič</dc:creator>
  <cp:lastModifiedBy>Lucija Adamič</cp:lastModifiedBy>
  <cp:lastPrinted>2018-12-21T09:52:14Z</cp:lastPrinted>
  <dcterms:created xsi:type="dcterms:W3CDTF">2017-04-25T12:56:53Z</dcterms:created>
  <dcterms:modified xsi:type="dcterms:W3CDTF">2019-03-21T09:07:54Z</dcterms:modified>
</cp:coreProperties>
</file>